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showInkAnnotation="0" defaultThemeVersion="124226"/>
  <mc:AlternateContent xmlns:mc="http://schemas.openxmlformats.org/markup-compatibility/2006">
    <mc:Choice Requires="x15">
      <x15ac:absPath xmlns:x15ac="http://schemas.microsoft.com/office/spreadsheetml/2010/11/ac" url="C:\Users\sarii_t5vahng\Documents\マルボラ\テキスト\新テキスト\"/>
    </mc:Choice>
  </mc:AlternateContent>
  <xr:revisionPtr revIDLastSave="0" documentId="8_{CDC24FF3-AAB4-41BE-9F7F-E6751655F921}" xr6:coauthVersionLast="47" xr6:coauthVersionMax="47" xr10:uidLastSave="{00000000-0000-0000-0000-000000000000}"/>
  <bookViews>
    <workbookView xWindow="1305" yWindow="120" windowWidth="18135" windowHeight="10545" tabRatio="847" xr2:uid="{00000000-000D-0000-FFFF-FFFF00000000}"/>
  </bookViews>
  <sheets>
    <sheet name="トップ画面" sheetId="6" r:id="rId1"/>
    <sheet name="画面説明" sheetId="1" r:id="rId2"/>
    <sheet name="セルの説明" sheetId="4" r:id="rId3"/>
    <sheet name="関数と条件付き書式" sheetId="2" r:id="rId4"/>
    <sheet name="本日の関数" sheetId="3" r:id="rId5"/>
    <sheet name="健康管理データ計算式" sheetId="5" r:id="rId6"/>
    <sheet name="健康管理データ入力用" sheetId="9" r:id="rId7"/>
    <sheet name="BMI_ 体脂肪" sheetId="7" r:id="rId8"/>
    <sheet name="消費エネルギー" sheetId="8" r:id="rId9"/>
  </sheets>
  <calcPr calcId="191029"/>
</workbook>
</file>

<file path=xl/calcChain.xml><?xml version="1.0" encoding="utf-8"?>
<calcChain xmlns="http://schemas.openxmlformats.org/spreadsheetml/2006/main">
  <c r="D16" i="9" l="1"/>
  <c r="B16" i="9"/>
  <c r="D15" i="9"/>
  <c r="B15" i="9"/>
  <c r="D14" i="9"/>
  <c r="B14" i="9"/>
  <c r="D13" i="9"/>
  <c r="B13" i="9"/>
  <c r="D12" i="9"/>
  <c r="B12" i="9"/>
  <c r="D11" i="9"/>
  <c r="B11" i="9"/>
  <c r="D10" i="9"/>
  <c r="B10" i="9"/>
  <c r="D9" i="9"/>
  <c r="B9" i="9"/>
  <c r="D8" i="9"/>
  <c r="B8" i="9"/>
  <c r="E3" i="9"/>
  <c r="E32" i="8" l="1"/>
  <c r="E31" i="8"/>
  <c r="E30" i="8"/>
  <c r="E29" i="8"/>
  <c r="E28" i="8"/>
  <c r="E27" i="8"/>
  <c r="E26" i="8"/>
  <c r="E25" i="8"/>
  <c r="E24" i="8"/>
  <c r="E23" i="8"/>
  <c r="E22" i="8"/>
  <c r="E21" i="8"/>
  <c r="E20" i="8"/>
  <c r="E19" i="8"/>
  <c r="E18" i="8"/>
  <c r="E17" i="8"/>
  <c r="E16" i="8"/>
  <c r="E15" i="8"/>
  <c r="E14" i="8"/>
  <c r="E13" i="8"/>
  <c r="E12" i="8"/>
  <c r="E11" i="8"/>
  <c r="E10" i="8"/>
  <c r="E9" i="8"/>
  <c r="E8" i="8"/>
  <c r="E7" i="8"/>
  <c r="E6" i="8"/>
  <c r="E5" i="8"/>
  <c r="C34" i="8" s="1"/>
  <c r="I4" i="4" l="1"/>
  <c r="D9" i="5" l="1"/>
  <c r="D10" i="5"/>
  <c r="D11" i="5"/>
  <c r="D12" i="5"/>
  <c r="D13" i="5"/>
  <c r="D14" i="5"/>
  <c r="D15" i="5"/>
  <c r="D16" i="5"/>
  <c r="E3" i="5"/>
  <c r="B16" i="5" l="1"/>
  <c r="B15" i="5"/>
  <c r="B14" i="5"/>
  <c r="B13" i="5"/>
  <c r="B12" i="5"/>
  <c r="B11" i="5"/>
  <c r="B10" i="5"/>
  <c r="B9" i="5"/>
  <c r="D8" i="5"/>
  <c r="B8" i="5"/>
  <c r="G13" i="3" l="1"/>
  <c r="H26" i="3" l="1"/>
  <c r="G22" i="3"/>
  <c r="G21" i="3"/>
  <c r="G20" i="3"/>
  <c r="G19" i="3"/>
  <c r="G18" i="3"/>
  <c r="G17" i="3"/>
  <c r="G16" i="3"/>
  <c r="G15" i="3"/>
  <c r="G14" i="3"/>
  <c r="L14" i="3"/>
  <c r="L15" i="3"/>
  <c r="L16" i="3"/>
  <c r="L17" i="3"/>
  <c r="L18" i="3"/>
  <c r="L19" i="3"/>
  <c r="L20" i="3"/>
  <c r="L21" i="3"/>
  <c r="L22" i="3"/>
  <c r="L13" i="3"/>
  <c r="H23" i="3" l="1"/>
  <c r="J23" i="3"/>
  <c r="H24" i="3" l="1"/>
  <c r="H25" i="3" s="1"/>
  <c r="D39" i="2"/>
  <c r="D40" i="2"/>
  <c r="D41" i="2"/>
  <c r="D42" i="2"/>
</calcChain>
</file>

<file path=xl/sharedStrings.xml><?xml version="1.0" encoding="utf-8"?>
<sst xmlns="http://schemas.openxmlformats.org/spreadsheetml/2006/main" count="189" uniqueCount="154">
  <si>
    <t>リボン</t>
    <phoneticPr fontId="1"/>
  </si>
  <si>
    <t>タブ</t>
    <phoneticPr fontId="1"/>
  </si>
  <si>
    <t>タブを変えるとリボンの内容が変わる</t>
    <rPh sb="3" eb="4">
      <t>カ</t>
    </rPh>
    <rPh sb="11" eb="13">
      <t>ナイヨウ</t>
    </rPh>
    <rPh sb="14" eb="15">
      <t>カ</t>
    </rPh>
    <phoneticPr fontId="1"/>
  </si>
  <si>
    <t>-最小化</t>
    <phoneticPr fontId="1"/>
  </si>
  <si>
    <t>最大化・縮小</t>
    <rPh sb="0" eb="3">
      <t>サイダイカ</t>
    </rPh>
    <rPh sb="4" eb="6">
      <t>シュクショウ</t>
    </rPh>
    <phoneticPr fontId="1"/>
  </si>
  <si>
    <t>✕エクセルを終了する</t>
    <rPh sb="6" eb="8">
      <t>シュウリョウ</t>
    </rPh>
    <phoneticPr fontId="1"/>
  </si>
  <si>
    <t>年齢</t>
    <rPh sb="0" eb="2">
      <t>ネンレイ</t>
    </rPh>
    <phoneticPr fontId="1"/>
  </si>
  <si>
    <t>結果</t>
    <rPh sb="0" eb="2">
      <t>ケッカ</t>
    </rPh>
    <phoneticPr fontId="1"/>
  </si>
  <si>
    <t>数値の合計値を求める</t>
  </si>
  <si>
    <t>複数の数値の平均値を求める</t>
  </si>
  <si>
    <t>条件を設定して、表記を分ける</t>
  </si>
  <si>
    <t>条件に対応する値を入力する</t>
  </si>
  <si>
    <t>最大値／最小値を求める</t>
  </si>
  <si>
    <t>個数のカウントを行う</t>
  </si>
  <si>
    <t>関数名称</t>
    <rPh sb="0" eb="4">
      <t>カンスウメイショウ</t>
    </rPh>
    <phoneticPr fontId="1"/>
  </si>
  <si>
    <t>使用目的</t>
    <rPh sb="0" eb="4">
      <t>シヨウモクテキ</t>
    </rPh>
    <phoneticPr fontId="1"/>
  </si>
  <si>
    <t>←このセルに数式が埋め込まれる</t>
    <rPh sb="6" eb="8">
      <t>スウシキ</t>
    </rPh>
    <rPh sb="9" eb="10">
      <t>ウ</t>
    </rPh>
    <rPh sb="11" eb="12">
      <t>コ</t>
    </rPh>
    <phoneticPr fontId="1"/>
  </si>
  <si>
    <t>←このセルに条件がが埋め込まれる</t>
    <rPh sb="6" eb="8">
      <t>ジョウケン</t>
    </rPh>
    <rPh sb="10" eb="11">
      <t>ウ</t>
    </rPh>
    <rPh sb="12" eb="13">
      <t>コ</t>
    </rPh>
    <phoneticPr fontId="1"/>
  </si>
  <si>
    <t>「セル」とは、Excelの画面を構成している格子状のマス1つを表す用語である。セルには数値・文字を入力できるが、更に関数や数式を用いて、計算結果を表示することができる。</t>
  </si>
  <si>
    <t>セルには、数値、文字や数式の入力以外に、書式を設定することができる。この書式は「セルの書式」 と 「条件付き書式」 がある。</t>
  </si>
  <si>
    <t>「セルの書式」 は、セル中のフォント・配置・塗りつぶし・罫線などの設定も任意で変更することができる。</t>
  </si>
  <si>
    <t>※セルとは</t>
    <phoneticPr fontId="1"/>
  </si>
  <si>
    <r>
      <rPr>
        <b/>
        <u/>
        <sz val="16"/>
        <color rgb="FFFF0000"/>
        <rFont val="ＭＳ Ｐゴシック"/>
        <family val="3"/>
        <charset val="128"/>
        <scheme val="minor"/>
      </rPr>
      <t>数式を入力することで、セルの数値を変更すると、自動的に再計算が実行され結果が更新される。</t>
    </r>
    <r>
      <rPr>
        <sz val="16"/>
        <color theme="1"/>
        <rFont val="ＭＳ Ｐゴシック"/>
        <family val="3"/>
        <charset val="128"/>
        <scheme val="minor"/>
      </rPr>
      <t>また数式が入力されたセルをコピーすると、貼り付けたセルの数式が自動的に対応した参照先に変更されるので、同様の数式を作成する必要がない。</t>
    </r>
    <phoneticPr fontId="1"/>
  </si>
  <si>
    <r>
      <rPr>
        <b/>
        <u/>
        <sz val="16"/>
        <color rgb="FFFF0000"/>
        <rFont val="ＭＳ Ｐゴシック"/>
        <family val="3"/>
        <charset val="128"/>
        <scheme val="minor"/>
      </rPr>
      <t>「条件付き書式」 は、セルの値等の条件によって書式を変更できる機能で、「セルの書式」 設定と併用できる</t>
    </r>
    <r>
      <rPr>
        <sz val="16"/>
        <color theme="1"/>
        <rFont val="ＭＳ Ｐゴシック"/>
        <family val="3"/>
        <charset val="128"/>
        <scheme val="minor"/>
      </rPr>
      <t xml:space="preserve">が、「セルの書式」設定よりも「条件付き書式」 の方が優先される。 </t>
    </r>
    <phoneticPr fontId="1"/>
  </si>
  <si>
    <t>日付</t>
  </si>
  <si>
    <t>顧客NO</t>
    <rPh sb="0" eb="2">
      <t>コキャク</t>
    </rPh>
    <phoneticPr fontId="1"/>
  </si>
  <si>
    <t>顧客名</t>
  </si>
  <si>
    <t>商品NO</t>
    <rPh sb="0" eb="2">
      <t>ショウヒン</t>
    </rPh>
    <phoneticPr fontId="1"/>
  </si>
  <si>
    <t>商品名</t>
  </si>
  <si>
    <t>単価</t>
  </si>
  <si>
    <t>数量</t>
  </si>
  <si>
    <t>売上金額</t>
  </si>
  <si>
    <t>営業担当者</t>
  </si>
  <si>
    <t>北陸物産</t>
  </si>
  <si>
    <t>修正テープ</t>
  </si>
  <si>
    <t>川島</t>
  </si>
  <si>
    <t>青空食品</t>
  </si>
  <si>
    <t>付箋A</t>
  </si>
  <si>
    <t>瀬戸</t>
  </si>
  <si>
    <t>ASADA商事</t>
  </si>
  <si>
    <t>プリンターインク</t>
  </si>
  <si>
    <t>坂口</t>
  </si>
  <si>
    <t>熊野電気</t>
  </si>
  <si>
    <t>村松</t>
  </si>
  <si>
    <t>安藤商会</t>
  </si>
  <si>
    <t>修正液</t>
  </si>
  <si>
    <t>西田</t>
  </si>
  <si>
    <t>やまの建設</t>
  </si>
  <si>
    <t>PCクリーナー</t>
  </si>
  <si>
    <t>長崎食品</t>
  </si>
  <si>
    <t>A4用紙</t>
  </si>
  <si>
    <t>CBA電気</t>
  </si>
  <si>
    <t>蛍光ペン</t>
  </si>
  <si>
    <t>天川物産</t>
  </si>
  <si>
    <t>B5用紙</t>
  </si>
  <si>
    <t>斉藤</t>
  </si>
  <si>
    <t>NO</t>
    <phoneticPr fontId="1"/>
  </si>
  <si>
    <t>計算式が入っている</t>
    <rPh sb="0" eb="3">
      <t>ケイサンシキ</t>
    </rPh>
    <rPh sb="4" eb="5">
      <t>ハイ</t>
    </rPh>
    <phoneticPr fontId="1"/>
  </si>
  <si>
    <t>参照データー</t>
    <rPh sb="0" eb="2">
      <t>サンショウ</t>
    </rPh>
    <phoneticPr fontId="1"/>
  </si>
  <si>
    <t>④商品名を検索</t>
    <rPh sb="5" eb="7">
      <t>ケンサク</t>
    </rPh>
    <phoneticPr fontId="1"/>
  </si>
  <si>
    <t>③1000円以上購入者名</t>
    <rPh sb="5" eb="8">
      <t>エンイジョウ</t>
    </rPh>
    <rPh sb="8" eb="11">
      <t>コウニュウシャ</t>
    </rPh>
    <rPh sb="11" eb="12">
      <t>ナ</t>
    </rPh>
    <phoneticPr fontId="1"/>
  </si>
  <si>
    <t>②平均</t>
    <rPh sb="1" eb="3">
      <t>ヘイキン</t>
    </rPh>
    <phoneticPr fontId="1"/>
  </si>
  <si>
    <t>⑤最大値(MAX)</t>
    <rPh sb="1" eb="3">
      <t>サイダイ</t>
    </rPh>
    <rPh sb="3" eb="4">
      <t>チ</t>
    </rPh>
    <phoneticPr fontId="1"/>
  </si>
  <si>
    <t>⑤最小値(MIN)</t>
    <rPh sb="1" eb="4">
      <t>サイショウチ</t>
    </rPh>
    <rPh sb="3" eb="4">
      <t>チ</t>
    </rPh>
    <phoneticPr fontId="1"/>
  </si>
  <si>
    <t>⑥データー個数</t>
    <rPh sb="5" eb="7">
      <t>コスウ</t>
    </rPh>
    <phoneticPr fontId="1"/>
  </si>
  <si>
    <t>①合計</t>
    <rPh sb="1" eb="3">
      <t>ゴウケイ</t>
    </rPh>
    <phoneticPr fontId="1"/>
  </si>
  <si>
    <t>①</t>
    <phoneticPr fontId="1"/>
  </si>
  <si>
    <t>②</t>
    <phoneticPr fontId="1"/>
  </si>
  <si>
    <t>③</t>
    <phoneticPr fontId="1"/>
  </si>
  <si>
    <t>④</t>
    <phoneticPr fontId="1"/>
  </si>
  <si>
    <t>⑤</t>
    <phoneticPr fontId="1"/>
  </si>
  <si>
    <t>⑥</t>
    <phoneticPr fontId="1"/>
  </si>
  <si>
    <t>SUM</t>
    <phoneticPr fontId="1"/>
  </si>
  <si>
    <t>AVERAGE</t>
    <phoneticPr fontId="1"/>
  </si>
  <si>
    <t>IF</t>
    <phoneticPr fontId="1"/>
  </si>
  <si>
    <t>VLOOKUP</t>
    <phoneticPr fontId="1"/>
  </si>
  <si>
    <t>MAX／MIN</t>
    <phoneticPr fontId="1"/>
  </si>
  <si>
    <t>COUNT</t>
    <phoneticPr fontId="1"/>
  </si>
  <si>
    <t>D4  　　　　　　　　　　　　　　　　　　　　　　　　　　　　↓</t>
    <phoneticPr fontId="1"/>
  </si>
  <si>
    <t>E4  　　　　　　　　　　　　　　　　　　　　　　　　　　　　↓</t>
    <phoneticPr fontId="1"/>
  </si>
  <si>
    <t>F4　　　　　　　　　　　　　　　　　　　　　　　　　　　　↓</t>
    <phoneticPr fontId="1"/>
  </si>
  <si>
    <t>G4　　　　　　　　　　　　　　　　　　　　　　　　　　　↓</t>
    <phoneticPr fontId="1"/>
  </si>
  <si>
    <t>H4　　　　　　　　　　　　　　　　　　　　　　　　　　　↓</t>
    <phoneticPr fontId="1"/>
  </si>
  <si>
    <t>計算式　　　　　　　　　　　　　　　　　　　　　　　　　↓</t>
    <rPh sb="0" eb="3">
      <t>ケイサンシキ</t>
    </rPh>
    <phoneticPr fontId="1"/>
  </si>
  <si>
    <t>年齢</t>
    <rPh sb="0" eb="2">
      <t>ネンレイ</t>
    </rPh>
    <phoneticPr fontId="1"/>
  </si>
  <si>
    <t>住所(市)</t>
    <rPh sb="0" eb="2">
      <t>ジュウショ</t>
    </rPh>
    <rPh sb="3" eb="4">
      <t>シ</t>
    </rPh>
    <phoneticPr fontId="1"/>
  </si>
  <si>
    <t>私の健康管理データ</t>
    <rPh sb="0" eb="1">
      <t>ワタシ</t>
    </rPh>
    <rPh sb="2" eb="6">
      <t>ケンコウカンリ</t>
    </rPh>
    <phoneticPr fontId="20"/>
  </si>
  <si>
    <t>開始日</t>
    <rPh sb="0" eb="3">
      <t>カイシビ</t>
    </rPh>
    <phoneticPr fontId="20"/>
  </si>
  <si>
    <t>身長（ｍ）</t>
    <rPh sb="0" eb="2">
      <t>シンチョウ</t>
    </rPh>
    <phoneticPr fontId="20"/>
  </si>
  <si>
    <t>標準体重(kg)</t>
    <rPh sb="0" eb="4">
      <t>ヒョウジュンタイジュウ</t>
    </rPh>
    <phoneticPr fontId="20"/>
  </si>
  <si>
    <t>目標体重(kg)</t>
    <rPh sb="0" eb="4">
      <t>モクヒョウタイジュウ</t>
    </rPh>
    <phoneticPr fontId="20"/>
  </si>
  <si>
    <t>日付</t>
    <rPh sb="0" eb="2">
      <t>ヒヅケ</t>
    </rPh>
    <phoneticPr fontId="20"/>
  </si>
  <si>
    <t>曜日</t>
    <rPh sb="0" eb="2">
      <t>ヨウビ</t>
    </rPh>
    <phoneticPr fontId="20"/>
  </si>
  <si>
    <t>体重(kg)</t>
    <rPh sb="0" eb="2">
      <t>タイジュウ</t>
    </rPh>
    <phoneticPr fontId="20"/>
  </si>
  <si>
    <t>収縮血圧
100-140</t>
    <rPh sb="0" eb="4">
      <t>シュウシュクケツアツ</t>
    </rPh>
    <phoneticPr fontId="20"/>
  </si>
  <si>
    <t>拡張血圧
60-90</t>
    <rPh sb="0" eb="4">
      <t>カクチョウケツアツ</t>
    </rPh>
    <phoneticPr fontId="20"/>
  </si>
  <si>
    <t>脈拍</t>
    <rPh sb="0" eb="2">
      <t>ミャクハク</t>
    </rPh>
    <phoneticPr fontId="20"/>
  </si>
  <si>
    <t>ＢＭＩ＝体重(kg)÷身長(m)÷身長(m)</t>
    <rPh sb="4" eb="6">
      <t>タイジュウ</t>
    </rPh>
    <rPh sb="11" eb="13">
      <t>シンチョウ</t>
    </rPh>
    <rPh sb="17" eb="19">
      <t>シンチョウ</t>
    </rPh>
    <phoneticPr fontId="20"/>
  </si>
  <si>
    <t>18.5未満</t>
    <rPh sb="4" eb="6">
      <t>ミマン</t>
    </rPh>
    <phoneticPr fontId="20"/>
  </si>
  <si>
    <t>やせ型</t>
    <rPh sb="2" eb="3">
      <t>ガタ</t>
    </rPh>
    <phoneticPr fontId="20"/>
  </si>
  <si>
    <t>25未満</t>
    <rPh sb="2" eb="4">
      <t>ミマン</t>
    </rPh>
    <phoneticPr fontId="20"/>
  </si>
  <si>
    <t>普通</t>
    <rPh sb="0" eb="2">
      <t>フツウ</t>
    </rPh>
    <phoneticPr fontId="20"/>
  </si>
  <si>
    <t>30未満</t>
    <rPh sb="2" eb="4">
      <t>ミマン</t>
    </rPh>
    <phoneticPr fontId="20"/>
  </si>
  <si>
    <t>肥満（1度）</t>
    <rPh sb="0" eb="2">
      <t>ヒマン</t>
    </rPh>
    <rPh sb="4" eb="5">
      <t>ド</t>
    </rPh>
    <phoneticPr fontId="20"/>
  </si>
  <si>
    <t>35未満</t>
    <rPh sb="2" eb="4">
      <t>ミマン</t>
    </rPh>
    <phoneticPr fontId="20"/>
  </si>
  <si>
    <t>肥満（2度）</t>
    <rPh sb="0" eb="2">
      <t>ヒマン</t>
    </rPh>
    <rPh sb="4" eb="5">
      <t>ド</t>
    </rPh>
    <phoneticPr fontId="20"/>
  </si>
  <si>
    <t>40未満</t>
    <rPh sb="2" eb="4">
      <t>ミマン</t>
    </rPh>
    <phoneticPr fontId="20"/>
  </si>
  <si>
    <t>肥満（3度）</t>
    <rPh sb="0" eb="2">
      <t>ヒマン</t>
    </rPh>
    <rPh sb="4" eb="5">
      <t>ド</t>
    </rPh>
    <phoneticPr fontId="20"/>
  </si>
  <si>
    <t>40以上</t>
    <rPh sb="2" eb="4">
      <t>イジョウ</t>
    </rPh>
    <phoneticPr fontId="20"/>
  </si>
  <si>
    <t>肥満（4度）</t>
    <rPh sb="0" eb="2">
      <t>ヒマン</t>
    </rPh>
    <rPh sb="4" eb="5">
      <t>ド</t>
    </rPh>
    <phoneticPr fontId="20"/>
  </si>
  <si>
    <r>
      <rPr>
        <sz val="10"/>
        <color rgb="FF444444"/>
        <rFont val="ＭＳ Ｐゴシック"/>
        <family val="3"/>
        <charset val="128"/>
      </rPr>
      <t>標準体重（</t>
    </r>
    <r>
      <rPr>
        <sz val="10"/>
        <color rgb="FF444444"/>
        <rFont val="Arial"/>
        <family val="2"/>
      </rPr>
      <t>kg</t>
    </r>
    <r>
      <rPr>
        <sz val="10"/>
        <color rgb="FF444444"/>
        <rFont val="ＭＳ Ｐゴシック"/>
        <family val="3"/>
        <charset val="128"/>
      </rPr>
      <t>）は、</t>
    </r>
    <r>
      <rPr>
        <sz val="10"/>
        <color rgb="FF444444"/>
        <rFont val="Arial"/>
        <family val="2"/>
      </rPr>
      <t xml:space="preserve">                                       </t>
    </r>
    <r>
      <rPr>
        <sz val="10"/>
        <color rgb="FF444444"/>
        <rFont val="ＭＳ Ｐゴシック"/>
        <family val="3"/>
        <charset val="128"/>
      </rPr>
      <t>「</t>
    </r>
    <r>
      <rPr>
        <sz val="10"/>
        <color rgb="FF000000"/>
        <rFont val="ＭＳ Ｐゴシック"/>
        <family val="3"/>
        <charset val="128"/>
      </rPr>
      <t>身長（ｍ）</t>
    </r>
    <r>
      <rPr>
        <sz val="10"/>
        <color rgb="FF000000"/>
        <rFont val="Arial"/>
        <family val="2"/>
      </rPr>
      <t>×</t>
    </r>
    <r>
      <rPr>
        <sz val="10"/>
        <color rgb="FF000000"/>
        <rFont val="ＭＳ Ｐゴシック"/>
        <family val="3"/>
        <charset val="128"/>
      </rPr>
      <t>身長（ｍ）</t>
    </r>
    <r>
      <rPr>
        <sz val="10"/>
        <color rgb="FF000000"/>
        <rFont val="Arial"/>
        <family val="2"/>
      </rPr>
      <t>×22</t>
    </r>
    <r>
      <rPr>
        <sz val="10"/>
        <color rgb="FF444444"/>
        <rFont val="ＭＳ Ｐゴシック"/>
        <family val="3"/>
        <charset val="128"/>
      </rPr>
      <t>」</t>
    </r>
    <phoneticPr fontId="1"/>
  </si>
  <si>
    <r>
      <t>Excel</t>
    </r>
    <r>
      <rPr>
        <b/>
        <sz val="16"/>
        <color rgb="FF444444"/>
        <rFont val="ＭＳ Ｐゴシック"/>
        <family val="3"/>
        <charset val="128"/>
      </rPr>
      <t>のバージョンによって多少異なるものの、</t>
    </r>
    <r>
      <rPr>
        <b/>
        <u/>
        <sz val="16"/>
        <color rgb="FFFF0000"/>
        <rFont val="Arial"/>
        <family val="2"/>
      </rPr>
      <t>2024</t>
    </r>
    <r>
      <rPr>
        <b/>
        <u/>
        <sz val="16"/>
        <color rgb="FFFF0000"/>
        <rFont val="ＭＳ Ｐゴシック"/>
        <family val="3"/>
        <charset val="128"/>
      </rPr>
      <t>年現在</t>
    </r>
    <r>
      <rPr>
        <b/>
        <u/>
        <sz val="16"/>
        <color rgb="FFFF0000"/>
        <rFont val="Arial"/>
        <family val="2"/>
      </rPr>
      <t>400</t>
    </r>
    <r>
      <rPr>
        <b/>
        <u/>
        <sz val="16"/>
        <color rgb="FFFF0000"/>
        <rFont val="ＭＳ Ｐゴシック"/>
        <family val="3"/>
        <charset val="128"/>
      </rPr>
      <t>個以上</t>
    </r>
    <r>
      <rPr>
        <b/>
        <sz val="16"/>
        <color rgb="FF444444"/>
        <rFont val="ＭＳ Ｐゴシック"/>
        <family val="3"/>
        <charset val="128"/>
      </rPr>
      <t>もの関数が用意されています。</t>
    </r>
    <r>
      <rPr>
        <b/>
        <sz val="16"/>
        <color rgb="FF444444"/>
        <rFont val="Arial"/>
        <family val="2"/>
      </rPr>
      <t xml:space="preserve"> </t>
    </r>
    <r>
      <rPr>
        <b/>
        <sz val="16"/>
        <color rgb="FF444444"/>
        <rFont val="ＭＳ Ｐゴシック"/>
        <family val="3"/>
        <charset val="128"/>
      </rPr>
      <t>もちろん全てを覚えるのは難しいため、必要なときに必要な関数を調べて使用するのが一般的です</t>
    </r>
    <phoneticPr fontId="1"/>
  </si>
  <si>
    <t>(ＢＭＩ)</t>
    <phoneticPr fontId="20"/>
  </si>
  <si>
    <t>・BMI：「身長と体重から計算する体格指数」＝見かけ上の体格を表す指標</t>
  </si>
  <si>
    <t>・体脂肪率：「体内における脂肪の割合」＝その人の体脂肪の割合を表す指標</t>
  </si>
  <si>
    <t>BMIも肥満度を示す指標ではありますが、あくまで身長と体重のみで計算した値であるため、BMIが高い＝体脂肪率が高いには結びつかないのです。BMIだけで見ても「体脂肪が多くて肥満状態」なのか「筋肉質な体型で体重が重くなっている」のかは判別することができません。また数値が同じであっても、脂肪のつく部位によって、健康へのリスクも変わってきます(内臓脂肪が多い人の方が、生活習慣病を発症するリスクが高まる)。中には、BMIが標準であったとしても、体脂肪が多い「隠れ肥満」になっている方もいます。これは極端なダイエットが原因のひとつといわれており、特に若い女性に多く見られる傾向があります。これらのことから「現状を正確に知るためには、体脂肪率を重視した方が良い」といえます。</t>
  </si>
  <si>
    <t>BMIも体脂肪率も、どちらも体型に関わる指標や数値ではありますが、健康において、より重要視すべきなのは「体脂肪率」の方だといえます</t>
    <phoneticPr fontId="1"/>
  </si>
  <si>
    <t>消費エネルギーの目安</t>
    <rPh sb="0" eb="2">
      <t>ショウヒ</t>
    </rPh>
    <rPh sb="8" eb="10">
      <t>メヤス</t>
    </rPh>
    <phoneticPr fontId="20"/>
  </si>
  <si>
    <t>体重</t>
    <rPh sb="0" eb="2">
      <t>タイジュウ</t>
    </rPh>
    <phoneticPr fontId="20"/>
  </si>
  <si>
    <t>kg</t>
    <phoneticPr fontId="20"/>
  </si>
  <si>
    <t>活動の種類</t>
    <rPh sb="0" eb="2">
      <t>カツドウ</t>
    </rPh>
    <rPh sb="3" eb="5">
      <t>シュルイ</t>
    </rPh>
    <phoneticPr fontId="20"/>
  </si>
  <si>
    <t>メッツ</t>
    <phoneticPr fontId="20"/>
  </si>
  <si>
    <t>行動時間（分）</t>
    <rPh sb="0" eb="4">
      <t>コウドウジカン</t>
    </rPh>
    <rPh sb="5" eb="6">
      <t>フン</t>
    </rPh>
    <phoneticPr fontId="20"/>
  </si>
  <si>
    <t>kcal</t>
    <phoneticPr fontId="20"/>
  </si>
  <si>
    <t>散歩（きわめて速い早歩き、２ｍ/秒）</t>
    <rPh sb="0" eb="2">
      <t>サンポ</t>
    </rPh>
    <rPh sb="7" eb="8">
      <t>ハヤ</t>
    </rPh>
    <rPh sb="9" eb="11">
      <t>ハヤアル</t>
    </rPh>
    <rPh sb="16" eb="17">
      <t>ビョウ</t>
    </rPh>
    <phoneticPr fontId="20"/>
  </si>
  <si>
    <t>縄跳び（ゆっくり、100ステップ未満、両足跳び）</t>
    <rPh sb="0" eb="2">
      <t>ナワト</t>
    </rPh>
    <rPh sb="16" eb="18">
      <t>ミマン</t>
    </rPh>
    <rPh sb="19" eb="21">
      <t>リョウアシ</t>
    </rPh>
    <rPh sb="21" eb="22">
      <t>ト</t>
    </rPh>
    <phoneticPr fontId="20"/>
  </si>
  <si>
    <t>ランニング（1.8ｍ/秒、108ｍ/分）</t>
    <rPh sb="11" eb="12">
      <t>ビョウ</t>
    </rPh>
    <rPh sb="18" eb="19">
      <t>フン</t>
    </rPh>
    <phoneticPr fontId="20"/>
  </si>
  <si>
    <t>自転車に乗る（速く、251.6ｍ/分）</t>
    <rPh sb="0" eb="3">
      <t>ジテンシャ</t>
    </rPh>
    <rPh sb="4" eb="5">
      <t>ノ</t>
    </rPh>
    <rPh sb="7" eb="8">
      <t>ハヤ</t>
    </rPh>
    <rPh sb="17" eb="18">
      <t>フン</t>
    </rPh>
    <phoneticPr fontId="20"/>
  </si>
  <si>
    <t>水泳（自由形、ゆっくり楽からほどほどの労力）</t>
    <rPh sb="0" eb="2">
      <t>スイエイ</t>
    </rPh>
    <rPh sb="3" eb="6">
      <t>ジユウガタ</t>
    </rPh>
    <rPh sb="11" eb="12">
      <t>ラク</t>
    </rPh>
    <rPh sb="19" eb="21">
      <t>ロウリョク</t>
    </rPh>
    <phoneticPr fontId="20"/>
  </si>
  <si>
    <t>ゴルフ</t>
    <phoneticPr fontId="20"/>
  </si>
  <si>
    <t>水中歩行（ほどほどの労力、ほどほどの速さ）</t>
    <rPh sb="0" eb="4">
      <t>スイチュウホコウ</t>
    </rPh>
    <rPh sb="10" eb="12">
      <t>ロウリョク</t>
    </rPh>
    <rPh sb="18" eb="19">
      <t>ハヤ</t>
    </rPh>
    <phoneticPr fontId="20"/>
  </si>
  <si>
    <t>階段を上る（ゆっくり）</t>
    <rPh sb="0" eb="2">
      <t>カイダン</t>
    </rPh>
    <rPh sb="3" eb="4">
      <t>ノボ</t>
    </rPh>
    <phoneticPr fontId="20"/>
  </si>
  <si>
    <t>腕立て（ほどほどの労力）</t>
    <rPh sb="0" eb="2">
      <t>ウデタ</t>
    </rPh>
    <rPh sb="9" eb="11">
      <t>ロウリョク</t>
    </rPh>
    <phoneticPr fontId="20"/>
  </si>
  <si>
    <t>腹筋（ほどほどの労力）</t>
    <rPh sb="0" eb="2">
      <t>フッキン</t>
    </rPh>
    <rPh sb="8" eb="10">
      <t>ロウリョク</t>
    </rPh>
    <phoneticPr fontId="20"/>
  </si>
  <si>
    <t>懸垂（ほどほどの労力）</t>
    <rPh sb="0" eb="2">
      <t>ケンスイ</t>
    </rPh>
    <rPh sb="8" eb="10">
      <t>ロウリョク</t>
    </rPh>
    <phoneticPr fontId="20"/>
  </si>
  <si>
    <t>自転車に乗る（ゆったり、148.3ｍ/分）電柱6本分程度の距離</t>
    <rPh sb="0" eb="3">
      <t>ジテンシャ</t>
    </rPh>
    <rPh sb="4" eb="5">
      <t>ノ</t>
    </rPh>
    <rPh sb="19" eb="20">
      <t>フン</t>
    </rPh>
    <rPh sb="21" eb="23">
      <t>デンチュウ</t>
    </rPh>
    <rPh sb="24" eb="25">
      <t>ポン</t>
    </rPh>
    <rPh sb="25" eb="26">
      <t>ブン</t>
    </rPh>
    <rPh sb="26" eb="28">
      <t>テイド</t>
    </rPh>
    <rPh sb="29" eb="31">
      <t>キョリ</t>
    </rPh>
    <phoneticPr fontId="20"/>
  </si>
  <si>
    <t>カーブスの所定のトレーニング</t>
    <rPh sb="5" eb="7">
      <t>ショテイ</t>
    </rPh>
    <phoneticPr fontId="20"/>
  </si>
  <si>
    <t>階段を降りる</t>
    <rPh sb="0" eb="2">
      <t>カイダン</t>
    </rPh>
    <rPh sb="3" eb="4">
      <t>オ</t>
    </rPh>
    <phoneticPr fontId="20"/>
  </si>
  <si>
    <t>散歩（早歩き、4.5～5.1ｋｍ/時）</t>
    <rPh sb="0" eb="2">
      <t>サンポ</t>
    </rPh>
    <rPh sb="3" eb="5">
      <t>ハヤアル</t>
    </rPh>
    <rPh sb="17" eb="18">
      <t>ジ</t>
    </rPh>
    <phoneticPr fontId="20"/>
  </si>
  <si>
    <t>台所で調理・皿洗い・など</t>
    <rPh sb="0" eb="2">
      <t>ダイドコロ</t>
    </rPh>
    <rPh sb="3" eb="5">
      <t>チョウリ</t>
    </rPh>
    <rPh sb="6" eb="8">
      <t>サラアラ</t>
    </rPh>
    <phoneticPr fontId="20"/>
  </si>
  <si>
    <t>掃除機をかける</t>
    <rPh sb="0" eb="3">
      <t>ソウジキ</t>
    </rPh>
    <phoneticPr fontId="20"/>
  </si>
  <si>
    <t>散歩（1.1ｍ/秒）</t>
    <rPh sb="0" eb="2">
      <t>サンポ</t>
    </rPh>
    <rPh sb="8" eb="9">
      <t>ビョウ</t>
    </rPh>
    <phoneticPr fontId="20"/>
  </si>
  <si>
    <t>ゴルフ（打ちっ放し）</t>
    <rPh sb="4" eb="5">
      <t>ウ</t>
    </rPh>
    <rPh sb="7" eb="8">
      <t>パナ</t>
    </rPh>
    <phoneticPr fontId="20"/>
  </si>
  <si>
    <t>ラジオ体操（楽な労力、ゆっくり）第1：3分11秒、第2：3分30秒</t>
    <rPh sb="3" eb="5">
      <t>タイソウ</t>
    </rPh>
    <rPh sb="6" eb="7">
      <t>ラク</t>
    </rPh>
    <rPh sb="8" eb="10">
      <t>ロウリョク</t>
    </rPh>
    <rPh sb="16" eb="17">
      <t>ダイ</t>
    </rPh>
    <rPh sb="20" eb="21">
      <t>フン</t>
    </rPh>
    <rPh sb="23" eb="24">
      <t>ビョウ</t>
    </rPh>
    <rPh sb="25" eb="26">
      <t>ダイ</t>
    </rPh>
    <rPh sb="29" eb="30">
      <t>フン</t>
    </rPh>
    <rPh sb="32" eb="33">
      <t>ビョウ</t>
    </rPh>
    <phoneticPr fontId="20"/>
  </si>
  <si>
    <t>水中歩行（楽な労力、ゆっくり）</t>
    <rPh sb="0" eb="4">
      <t>スイチュウホコウ</t>
    </rPh>
    <rPh sb="5" eb="6">
      <t>ラク</t>
    </rPh>
    <rPh sb="7" eb="9">
      <t>ロウリョク</t>
    </rPh>
    <phoneticPr fontId="20"/>
  </si>
  <si>
    <t>ヨガ・ストレッチ・ピラティスなど</t>
    <phoneticPr fontId="20"/>
  </si>
  <si>
    <t>歩行（53.3ｍ/分未満、ゆっくり）</t>
    <rPh sb="0" eb="2">
      <t>ホコウ</t>
    </rPh>
    <rPh sb="9" eb="10">
      <t>フン</t>
    </rPh>
    <rPh sb="10" eb="12">
      <t>ミマン</t>
    </rPh>
    <phoneticPr fontId="20"/>
  </si>
  <si>
    <t>風呂に入る</t>
    <rPh sb="0" eb="2">
      <t>フロ</t>
    </rPh>
    <rPh sb="3" eb="4">
      <t>ハイ</t>
    </rPh>
    <phoneticPr fontId="20"/>
  </si>
  <si>
    <t>座ってTVを見る</t>
    <rPh sb="0" eb="1">
      <t>スワ</t>
    </rPh>
    <rPh sb="6" eb="7">
      <t>ミ</t>
    </rPh>
    <phoneticPr fontId="20"/>
  </si>
  <si>
    <t>座位・デスクワーク・勉強など</t>
    <rPh sb="0" eb="2">
      <t>ザイ</t>
    </rPh>
    <rPh sb="10" eb="12">
      <t>ベンキョウ</t>
    </rPh>
    <phoneticPr fontId="20"/>
  </si>
  <si>
    <t>横になってTVを見る</t>
    <rPh sb="0" eb="1">
      <t>ヨコ</t>
    </rPh>
    <rPh sb="8" eb="9">
      <t>ミ</t>
    </rPh>
    <phoneticPr fontId="20"/>
  </si>
  <si>
    <t>睡眠</t>
    <rPh sb="0" eb="2">
      <t>スイミン</t>
    </rPh>
    <phoneticPr fontId="20"/>
  </si>
  <si>
    <t>合計</t>
    <rPh sb="0" eb="2">
      <t>ゴウケイ</t>
    </rPh>
    <phoneticPr fontId="20"/>
  </si>
  <si>
    <t>kcal</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</si>
</sst>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 "/>
    <numFmt numFmtId="177" formatCode="m&quot;月&quot;d&quot;日&quot;;@"/>
    <numFmt numFmtId="178" formatCode="aaa"/>
  </numFmts>
  <fonts count="35" x14ac:knownFonts="1">
    <font>
      <sz val="11"/>
      <color theme="1"/>
      <name val="ＭＳ Ｐゴシック"/>
      <family val="2"/>
      <charset val="128"/>
      <scheme val="minor"/>
    </font>
    <font>
      <sz val="6"/>
      <name val="ＭＳ Ｐゴシック"/>
      <family val="2"/>
      <charset val="128"/>
      <scheme val="minor"/>
    </font>
    <font>
      <b/>
      <sz val="20"/>
      <color rgb="FFFF0000"/>
      <name val="ＭＳ Ｐゴシック"/>
      <family val="3"/>
      <charset val="128"/>
      <scheme val="minor"/>
    </font>
    <font>
      <b/>
      <sz val="14"/>
      <color rgb="FFFF0000"/>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6"/>
      <color rgb="FF444444"/>
      <name val="Arial"/>
      <family val="2"/>
    </font>
    <font>
      <sz val="22"/>
      <color theme="1"/>
      <name val="ＭＳ Ｐゴシック"/>
      <family val="2"/>
      <charset val="128"/>
      <scheme val="minor"/>
    </font>
    <font>
      <b/>
      <u/>
      <sz val="16"/>
      <color rgb="FFFF0000"/>
      <name val="ＭＳ Ｐゴシック"/>
      <family val="3"/>
      <charset val="128"/>
      <scheme val="minor"/>
    </font>
    <font>
      <b/>
      <sz val="11"/>
      <color theme="0"/>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b/>
      <sz val="11"/>
      <color theme="1"/>
      <name val="ＭＳ Ｐゴシック"/>
      <family val="3"/>
      <charset val="128"/>
      <scheme val="minor"/>
    </font>
    <font>
      <b/>
      <sz val="12"/>
      <color theme="1"/>
      <name val="ＭＳ Ｐゴシック"/>
      <family val="3"/>
      <charset val="128"/>
      <scheme val="minor"/>
    </font>
    <font>
      <sz val="18"/>
      <color rgb="FFFF0000"/>
      <name val="HGP創英角ｺﾞｼｯｸUB"/>
      <family val="3"/>
      <charset val="128"/>
    </font>
    <font>
      <b/>
      <sz val="20"/>
      <color theme="1"/>
      <name val="ＭＳ Ｐゴシック"/>
      <family val="3"/>
      <charset val="128"/>
      <scheme val="minor"/>
    </font>
    <font>
      <sz val="6"/>
      <name val="ＭＳ Ｐゴシック"/>
      <family val="3"/>
      <charset val="128"/>
      <scheme val="minor"/>
    </font>
    <font>
      <sz val="11"/>
      <color theme="1"/>
      <name val="ＭＳ Ｐゴシック"/>
      <family val="3"/>
      <charset val="128"/>
      <scheme val="major"/>
    </font>
    <font>
      <b/>
      <sz val="16"/>
      <color theme="1"/>
      <name val="ＭＳ Ｐゴシック"/>
      <family val="3"/>
      <charset val="128"/>
      <scheme val="major"/>
    </font>
    <font>
      <sz val="11"/>
      <color rgb="FF444444"/>
      <name val="Arial"/>
      <family val="2"/>
    </font>
    <font>
      <sz val="10"/>
      <color rgb="FF444444"/>
      <name val="Arial"/>
      <family val="2"/>
    </font>
    <font>
      <sz val="10"/>
      <color rgb="FF444444"/>
      <name val="ＭＳ Ｐゴシック"/>
      <family val="3"/>
      <charset val="128"/>
    </font>
    <font>
      <sz val="10"/>
      <color rgb="FF000000"/>
      <name val="ＭＳ Ｐゴシック"/>
      <family val="3"/>
      <charset val="128"/>
    </font>
    <font>
      <sz val="10"/>
      <color rgb="FF000000"/>
      <name val="Arial"/>
      <family val="2"/>
    </font>
    <font>
      <b/>
      <sz val="11"/>
      <color rgb="FFFF0000"/>
      <name val="ＭＳ Ｐゴシック"/>
      <family val="3"/>
      <charset val="128"/>
      <scheme val="minor"/>
    </font>
    <font>
      <b/>
      <sz val="16"/>
      <color rgb="FF444444"/>
      <name val="Arial"/>
      <family val="2"/>
    </font>
    <font>
      <b/>
      <sz val="16"/>
      <color rgb="FF444444"/>
      <name val="ＭＳ Ｐゴシック"/>
      <family val="3"/>
      <charset val="128"/>
    </font>
    <font>
      <b/>
      <u/>
      <sz val="16"/>
      <color rgb="FFFF0000"/>
      <name val="Arial"/>
      <family val="2"/>
    </font>
    <font>
      <b/>
      <u/>
      <sz val="16"/>
      <color rgb="FFFF0000"/>
      <name val="ＭＳ Ｐゴシック"/>
      <family val="3"/>
      <charset val="128"/>
    </font>
    <font>
      <b/>
      <sz val="14"/>
      <color theme="1"/>
      <name val="ＭＳ Ｐゴシック"/>
      <family val="3"/>
      <charset val="128"/>
      <scheme val="major"/>
    </font>
    <font>
      <sz val="12"/>
      <color rgb="FF2B2B2B"/>
      <name val="メイリオ"/>
      <family val="3"/>
      <charset val="128"/>
    </font>
  </fonts>
  <fills count="10">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8" tint="0.79998168889431442"/>
        <bgColor indexed="64"/>
      </patternFill>
    </fill>
    <fill>
      <patternFill patternType="solid">
        <fgColor theme="8" tint="0.79998168889431442"/>
        <bgColor theme="5" tint="0.79998168889431442"/>
      </patternFill>
    </fill>
    <fill>
      <patternFill patternType="solid">
        <fgColor theme="8" tint="0.59999389629810485"/>
        <bgColor indexed="64"/>
      </patternFill>
    </fill>
    <fill>
      <patternFill patternType="solid">
        <fgColor theme="9"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alignment vertical="center"/>
    </xf>
  </cellStyleXfs>
  <cellXfs count="114">
    <xf numFmtId="0" fontId="0" fillId="0" borderId="0" xfId="0">
      <alignment vertical="center"/>
    </xf>
    <xf numFmtId="0" fontId="0" fillId="0" borderId="0" xfId="0"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 xfId="0" applyFont="1" applyBorder="1" applyAlignment="1">
      <alignment horizontal="center" vertical="center"/>
    </xf>
    <xf numFmtId="0" fontId="4" fillId="3" borderId="1" xfId="0" applyFont="1" applyFill="1" applyBorder="1" applyAlignment="1">
      <alignment horizontal="center" vertical="center"/>
    </xf>
    <xf numFmtId="0" fontId="6" fillId="0" borderId="1" xfId="0" applyFont="1" applyBorder="1" applyAlignment="1">
      <alignment horizontal="center" vertical="center"/>
    </xf>
    <xf numFmtId="0" fontId="7" fillId="0" borderId="0" xfId="0" applyFont="1">
      <alignment vertical="center"/>
    </xf>
    <xf numFmtId="0" fontId="0" fillId="0" borderId="1" xfId="0" applyBorder="1">
      <alignment vertical="center"/>
    </xf>
    <xf numFmtId="0" fontId="5" fillId="0" borderId="0" xfId="0" applyFont="1" applyAlignment="1">
      <alignment vertical="center" wrapText="1"/>
    </xf>
    <xf numFmtId="0" fontId="9" fillId="0" borderId="0" xfId="0" applyFont="1" applyAlignment="1">
      <alignment vertical="center" wrapText="1"/>
    </xf>
    <xf numFmtId="0" fontId="11" fillId="4" borderId="1" xfId="0" applyFont="1" applyFill="1" applyBorder="1" applyAlignment="1">
      <alignment horizontal="center" vertical="center"/>
    </xf>
    <xf numFmtId="0" fontId="12" fillId="5" borderId="1" xfId="0" applyFont="1" applyFill="1" applyBorder="1" applyAlignment="1">
      <alignment horizontal="center" vertical="center"/>
    </xf>
    <xf numFmtId="14" fontId="12" fillId="5" borderId="1" xfId="0" applyNumberFormat="1" applyFont="1" applyFill="1" applyBorder="1">
      <alignment vertical="center"/>
    </xf>
    <xf numFmtId="0" fontId="12" fillId="5" borderId="1" xfId="0" applyFont="1" applyFill="1" applyBorder="1">
      <alignment vertical="center"/>
    </xf>
    <xf numFmtId="37" fontId="12" fillId="5" borderId="1" xfId="0" applyNumberFormat="1" applyFont="1" applyFill="1" applyBorder="1">
      <alignment vertical="center"/>
    </xf>
    <xf numFmtId="0" fontId="12" fillId="0" borderId="1" xfId="0" applyFont="1" applyBorder="1" applyAlignment="1">
      <alignment horizontal="center" vertical="center"/>
    </xf>
    <xf numFmtId="14" fontId="12" fillId="0" borderId="1" xfId="0" applyNumberFormat="1" applyFont="1" applyBorder="1">
      <alignment vertical="center"/>
    </xf>
    <xf numFmtId="0" fontId="12" fillId="0" borderId="1" xfId="0" applyFont="1" applyBorder="1">
      <alignment vertical="center"/>
    </xf>
    <xf numFmtId="37" fontId="12" fillId="0" borderId="1" xfId="0" applyNumberFormat="1" applyFont="1" applyBorder="1">
      <alignment vertical="center"/>
    </xf>
    <xf numFmtId="0" fontId="0" fillId="0" borderId="0" xfId="0" applyAlignment="1">
      <alignment horizontal="right" vertical="center"/>
    </xf>
    <xf numFmtId="0" fontId="13" fillId="0" borderId="1" xfId="0" applyFont="1" applyBorder="1" applyAlignment="1">
      <alignment horizontal="center" vertical="center"/>
    </xf>
    <xf numFmtId="0" fontId="0" fillId="6" borderId="1" xfId="0" applyFill="1" applyBorder="1">
      <alignment vertical="center"/>
    </xf>
    <xf numFmtId="0" fontId="0" fillId="6" borderId="1" xfId="0" applyFill="1" applyBorder="1" applyAlignment="1">
      <alignment horizontal="center" vertical="center"/>
    </xf>
    <xf numFmtId="0" fontId="12" fillId="7" borderId="1" xfId="0" applyFont="1" applyFill="1" applyBorder="1">
      <alignment vertical="center"/>
    </xf>
    <xf numFmtId="0" fontId="12" fillId="6" borderId="1" xfId="0" applyFont="1" applyFill="1" applyBorder="1">
      <alignment vertical="center"/>
    </xf>
    <xf numFmtId="0" fontId="0" fillId="6" borderId="6" xfId="0" applyFill="1" applyBorder="1">
      <alignment vertical="center"/>
    </xf>
    <xf numFmtId="0" fontId="12" fillId="0" borderId="3" xfId="0" applyFont="1" applyBorder="1" applyAlignment="1">
      <alignment horizontal="left" vertical="top" wrapText="1"/>
    </xf>
    <xf numFmtId="0" fontId="0" fillId="0" borderId="4" xfId="0" applyBorder="1" applyAlignment="1">
      <alignment horizontal="center" vertical="center"/>
    </xf>
    <xf numFmtId="0" fontId="0" fillId="0" borderId="5" xfId="0" applyBorder="1" applyAlignment="1">
      <alignment horizontal="center" vertical="center"/>
    </xf>
    <xf numFmtId="37" fontId="0" fillId="6" borderId="1" xfId="0" applyNumberFormat="1" applyFill="1" applyBorder="1">
      <alignment vertical="center"/>
    </xf>
    <xf numFmtId="0" fontId="13" fillId="0" borderId="1" xfId="0" applyFont="1" applyBorder="1" applyAlignment="1">
      <alignment horizontal="center" vertical="center" wrapText="1"/>
    </xf>
    <xf numFmtId="0" fontId="16" fillId="0" borderId="1" xfId="0" applyFont="1" applyBorder="1" applyAlignment="1">
      <alignment horizontal="left" vertical="center"/>
    </xf>
    <xf numFmtId="0" fontId="16" fillId="0" borderId="1" xfId="0" applyFont="1" applyBorder="1" applyAlignment="1">
      <alignment horizontal="right" vertical="center"/>
    </xf>
    <xf numFmtId="0" fontId="0" fillId="0" borderId="1" xfId="0" applyBorder="1" applyAlignment="1">
      <alignment horizontal="center" vertical="center"/>
    </xf>
    <xf numFmtId="0" fontId="17" fillId="0" borderId="2" xfId="0" applyFont="1" applyBorder="1">
      <alignment vertical="center"/>
    </xf>
    <xf numFmtId="0" fontId="18" fillId="2" borderId="6" xfId="0" applyFont="1" applyFill="1" applyBorder="1" applyAlignment="1">
      <alignment horizontal="center" vertical="center"/>
    </xf>
    <xf numFmtId="49" fontId="3" fillId="2" borderId="16" xfId="0" applyNumberFormat="1" applyFont="1" applyFill="1" applyBorder="1">
      <alignment vertical="center"/>
    </xf>
    <xf numFmtId="0" fontId="3" fillId="2" borderId="18" xfId="0" applyFont="1" applyFill="1" applyBorder="1">
      <alignment vertical="center"/>
    </xf>
    <xf numFmtId="0" fontId="0" fillId="2" borderId="17" xfId="0" applyFill="1" applyBorder="1">
      <alignment vertical="center"/>
    </xf>
    <xf numFmtId="0" fontId="4" fillId="0" borderId="0" xfId="0" applyFont="1" applyAlignment="1">
      <alignment horizontal="center" wrapText="1"/>
    </xf>
    <xf numFmtId="0" fontId="4" fillId="0" borderId="6" xfId="0" applyFont="1" applyBorder="1" applyAlignment="1">
      <alignment horizontal="center" vertical="center"/>
    </xf>
    <xf numFmtId="0" fontId="6" fillId="2" borderId="6" xfId="0" applyFont="1" applyFill="1" applyBorder="1" applyAlignment="1">
      <alignment horizontal="center" vertical="center"/>
    </xf>
    <xf numFmtId="0" fontId="19" fillId="0" borderId="0" xfId="0" applyFont="1" applyAlignment="1">
      <alignment horizontal="center" vertical="center"/>
    </xf>
    <xf numFmtId="0" fontId="0" fillId="0" borderId="0" xfId="0" applyAlignment="1"/>
    <xf numFmtId="56" fontId="0" fillId="0" borderId="0" xfId="0" applyNumberFormat="1" applyAlignment="1"/>
    <xf numFmtId="176" fontId="0" fillId="0" borderId="0" xfId="0" applyNumberFormat="1" applyAlignment="1"/>
    <xf numFmtId="0" fontId="0" fillId="0" borderId="0" xfId="0" applyAlignment="1">
      <alignment horizontal="center" vertical="center" wrapText="1"/>
    </xf>
    <xf numFmtId="177" fontId="0" fillId="0" borderId="0" xfId="0" applyNumberFormat="1" applyAlignment="1"/>
    <xf numFmtId="178" fontId="0" fillId="0" borderId="0" xfId="0" applyNumberFormat="1" applyAlignment="1"/>
    <xf numFmtId="0" fontId="0" fillId="0" borderId="0" xfId="0" applyAlignment="1">
      <alignment horizontal="left" vertical="top"/>
    </xf>
    <xf numFmtId="0" fontId="21" fillId="0" borderId="0" xfId="0" applyFont="1">
      <alignment vertical="center"/>
    </xf>
    <xf numFmtId="0" fontId="22" fillId="0" borderId="0" xfId="0" applyFont="1" applyAlignment="1">
      <alignment horizontal="left" vertical="top"/>
    </xf>
    <xf numFmtId="0" fontId="22" fillId="0" borderId="0" xfId="0" applyFont="1">
      <alignment vertical="center"/>
    </xf>
    <xf numFmtId="0" fontId="21" fillId="0" borderId="0" xfId="0" applyFont="1" applyAlignment="1">
      <alignment horizontal="left" vertical="top"/>
    </xf>
    <xf numFmtId="0" fontId="21" fillId="0" borderId="0" xfId="0" applyFont="1" applyAlignment="1">
      <alignment vertical="center" wrapText="1"/>
    </xf>
    <xf numFmtId="0" fontId="23" fillId="0" borderId="0" xfId="0" applyFont="1" applyAlignment="1">
      <alignment horizontal="left" vertical="top" wrapText="1"/>
    </xf>
    <xf numFmtId="0" fontId="24" fillId="0" borderId="0" xfId="0" applyFont="1" applyAlignment="1">
      <alignment horizontal="left" vertical="top" wrapText="1"/>
    </xf>
    <xf numFmtId="0" fontId="14" fillId="0" borderId="0" xfId="0" applyFont="1" applyAlignment="1"/>
    <xf numFmtId="176" fontId="14" fillId="0" borderId="0" xfId="0" applyNumberFormat="1" applyFont="1" applyAlignment="1"/>
    <xf numFmtId="0" fontId="28" fillId="0" borderId="0" xfId="0" applyFont="1" applyAlignment="1"/>
    <xf numFmtId="0" fontId="0" fillId="8" borderId="0" xfId="0" applyFill="1" applyAlignment="1"/>
    <xf numFmtId="176" fontId="0" fillId="8" borderId="0" xfId="0" applyNumberFormat="1" applyFill="1" applyAlignment="1"/>
    <xf numFmtId="0" fontId="0" fillId="8" borderId="0" xfId="0" applyFill="1" applyAlignment="1">
      <alignment horizontal="center" vertical="center" wrapText="1"/>
    </xf>
    <xf numFmtId="0" fontId="8" fillId="0" borderId="0" xfId="0" applyFont="1" applyAlignment="1">
      <alignment horizontal="left" vertical="top" wrapText="1"/>
    </xf>
    <xf numFmtId="0" fontId="15" fillId="0" borderId="0" xfId="0" applyFont="1">
      <alignment vertical="center"/>
    </xf>
    <xf numFmtId="0" fontId="14" fillId="0" borderId="0" xfId="0" applyFont="1" applyAlignment="1">
      <alignment horizontal="left" vertical="top" wrapText="1"/>
    </xf>
    <xf numFmtId="0" fontId="15" fillId="0" borderId="0" xfId="0" applyFont="1" applyAlignment="1">
      <alignment horizontal="left" vertical="top" wrapText="1"/>
    </xf>
    <xf numFmtId="0" fontId="0" fillId="0" borderId="0" xfId="0" applyAlignment="1">
      <alignment horizontal="right"/>
    </xf>
    <xf numFmtId="0" fontId="0" fillId="0" borderId="6" xfId="0" applyBorder="1" applyAlignment="1"/>
    <xf numFmtId="0" fontId="34" fillId="0" borderId="0" xfId="0" applyFont="1" applyAlignment="1">
      <alignment horizontal="left" vertical="top" wrapText="1"/>
    </xf>
    <xf numFmtId="0" fontId="0" fillId="0" borderId="1" xfId="0" applyBorder="1" applyAlignment="1"/>
    <xf numFmtId="0" fontId="0" fillId="0" borderId="3" xfId="0" applyBorder="1" applyAlignment="1"/>
    <xf numFmtId="0" fontId="0" fillId="0" borderId="19" xfId="0" applyBorder="1" applyAlignment="1"/>
    <xf numFmtId="0" fontId="0" fillId="0" borderId="20" xfId="0" applyBorder="1" applyAlignment="1"/>
    <xf numFmtId="0" fontId="0" fillId="0" borderId="21" xfId="0" applyBorder="1" applyAlignment="1"/>
    <xf numFmtId="0" fontId="0" fillId="0" borderId="16" xfId="0" applyBorder="1" applyAlignment="1"/>
    <xf numFmtId="0" fontId="0" fillId="0" borderId="17" xfId="0" applyBorder="1" applyAlignment="1"/>
    <xf numFmtId="0" fontId="0" fillId="9" borderId="0" xfId="0" applyFill="1" applyAlignment="1"/>
    <xf numFmtId="176" fontId="0" fillId="9" borderId="0" xfId="0" applyNumberFormat="1" applyFill="1" applyAlignment="1"/>
    <xf numFmtId="177" fontId="0" fillId="9" borderId="0" xfId="0" applyNumberFormat="1" applyFill="1" applyAlignment="1"/>
    <xf numFmtId="0" fontId="14" fillId="9" borderId="0" xfId="0" applyFont="1" applyFill="1" applyAlignment="1"/>
    <xf numFmtId="0" fontId="18" fillId="2" borderId="16" xfId="0" applyFont="1" applyFill="1" applyBorder="1" applyAlignment="1">
      <alignment horizontal="center" vertical="center"/>
    </xf>
    <xf numFmtId="0" fontId="18"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2" fillId="2" borderId="7" xfId="0" applyFont="1" applyFill="1" applyBorder="1" applyAlignment="1">
      <alignment horizontal="left" vertical="top" wrapText="1"/>
    </xf>
    <xf numFmtId="0" fontId="2" fillId="2" borderId="8" xfId="0" applyFont="1" applyFill="1" applyBorder="1" applyAlignment="1">
      <alignment horizontal="left" vertical="top" wrapText="1"/>
    </xf>
    <xf numFmtId="0" fontId="2" fillId="2" borderId="9"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0" xfId="0" applyFont="1" applyFill="1" applyAlignment="1">
      <alignment horizontal="left" vertical="top" wrapText="1"/>
    </xf>
    <xf numFmtId="0" fontId="2" fillId="2" borderId="11" xfId="0" applyFont="1" applyFill="1" applyBorder="1" applyAlignment="1">
      <alignment horizontal="left" vertical="top" wrapText="1"/>
    </xf>
    <xf numFmtId="0" fontId="2" fillId="2" borderId="12" xfId="0"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14" fillId="2" borderId="15" xfId="0" applyFont="1" applyFill="1" applyBorder="1" applyAlignment="1">
      <alignment horizontal="center" vertical="center"/>
    </xf>
    <xf numFmtId="0" fontId="15" fillId="2" borderId="15" xfId="0" applyFont="1" applyFill="1" applyBorder="1" applyAlignment="1">
      <alignment horizontal="center" vertical="center"/>
    </xf>
    <xf numFmtId="0" fontId="29" fillId="0" borderId="7" xfId="0" applyFont="1" applyBorder="1" applyAlignment="1">
      <alignment horizontal="left" vertical="top" wrapText="1"/>
    </xf>
    <xf numFmtId="0" fontId="29" fillId="0" borderId="8" xfId="0" applyFont="1" applyBorder="1" applyAlignment="1">
      <alignment horizontal="left" vertical="top" wrapText="1"/>
    </xf>
    <xf numFmtId="0" fontId="29" fillId="0" borderId="9" xfId="0" applyFont="1" applyBorder="1" applyAlignment="1">
      <alignment horizontal="left" vertical="top" wrapText="1"/>
    </xf>
    <xf numFmtId="0" fontId="29" fillId="0" borderId="10" xfId="0" applyFont="1" applyBorder="1" applyAlignment="1">
      <alignment horizontal="left" vertical="top" wrapText="1"/>
    </xf>
    <xf numFmtId="0" fontId="29" fillId="0" borderId="0" xfId="0" applyFont="1" applyAlignment="1">
      <alignment horizontal="left" vertical="top" wrapText="1"/>
    </xf>
    <xf numFmtId="0" fontId="29" fillId="0" borderId="11" xfId="0" applyFont="1" applyBorder="1" applyAlignment="1">
      <alignment horizontal="left" vertical="top" wrapText="1"/>
    </xf>
    <xf numFmtId="0" fontId="29" fillId="0" borderId="12" xfId="0" applyFont="1" applyBorder="1" applyAlignment="1">
      <alignment horizontal="left" vertical="top" wrapText="1"/>
    </xf>
    <xf numFmtId="0" fontId="29" fillId="0" borderId="13" xfId="0" applyFont="1" applyBorder="1" applyAlignment="1">
      <alignment horizontal="left" vertical="top" wrapText="1"/>
    </xf>
    <xf numFmtId="0" fontId="29" fillId="0" borderId="14" xfId="0" applyFont="1" applyBorder="1" applyAlignment="1">
      <alignment horizontal="left" vertical="top" wrapText="1"/>
    </xf>
    <xf numFmtId="0" fontId="24" fillId="0" borderId="7" xfId="0" applyFont="1" applyBorder="1" applyAlignment="1">
      <alignment horizontal="left" vertical="top" wrapText="1"/>
    </xf>
    <xf numFmtId="0" fontId="24" fillId="0" borderId="9" xfId="0" applyFont="1" applyBorder="1" applyAlignment="1">
      <alignment horizontal="left" vertical="top" wrapText="1"/>
    </xf>
    <xf numFmtId="0" fontId="24" fillId="0" borderId="12" xfId="0" applyFont="1" applyBorder="1" applyAlignment="1">
      <alignment horizontal="left" vertical="top" wrapText="1"/>
    </xf>
    <xf numFmtId="0" fontId="24" fillId="0" borderId="14" xfId="0" applyFont="1" applyBorder="1" applyAlignment="1">
      <alignment horizontal="left" vertical="top" wrapText="1"/>
    </xf>
    <xf numFmtId="0" fontId="21" fillId="0" borderId="0" xfId="0" applyFont="1" applyAlignment="1">
      <alignment horizontal="center" vertical="center"/>
    </xf>
    <xf numFmtId="0" fontId="14" fillId="0" borderId="0" xfId="0" applyFont="1" applyAlignment="1">
      <alignment horizontal="left" vertical="top" wrapText="1"/>
    </xf>
    <xf numFmtId="0" fontId="5" fillId="0" borderId="0" xfId="0" applyFont="1" applyAlignment="1">
      <alignment horizontal="left" vertical="top" wrapText="1"/>
    </xf>
    <xf numFmtId="0" fontId="33" fillId="0" borderId="0" xfId="0" applyFont="1" applyAlignment="1">
      <alignment horizontal="center"/>
    </xf>
    <xf numFmtId="0" fontId="0" fillId="0" borderId="18" xfId="0" applyBorder="1" applyAlignment="1">
      <alignment horizontal="center"/>
    </xf>
  </cellXfs>
  <cellStyles count="1">
    <cellStyle name="標準" xfId="0" builtinId="0"/>
  </cellStyles>
  <dxfs count="24">
    <dxf>
      <font>
        <color rgb="FFFF0000"/>
      </font>
      <fill>
        <patternFill>
          <bgColor rgb="FFFFFF00"/>
        </patternFill>
      </fill>
    </dxf>
    <dxf>
      <font>
        <b val="0"/>
        <i val="0"/>
        <color auto="1"/>
      </font>
      <fill>
        <patternFill>
          <bgColor rgb="FFFF6600"/>
        </patternFill>
      </fill>
    </dxf>
    <dxf>
      <font>
        <b/>
        <i val="0"/>
        <color rgb="FFFF0000"/>
      </font>
      <fill>
        <patternFill>
          <bgColor rgb="FFFFFF00"/>
        </patternFill>
      </fill>
    </dxf>
    <dxf>
      <font>
        <b/>
        <i val="0"/>
        <color rgb="FFFF0000"/>
      </font>
    </dxf>
    <dxf>
      <font>
        <b/>
        <i val="0"/>
        <color rgb="FFFF0000"/>
      </font>
    </dxf>
    <dxf>
      <font>
        <b/>
        <i val="0"/>
        <color rgb="FF00B0F0"/>
      </font>
    </dxf>
    <dxf>
      <font>
        <b/>
        <i val="0"/>
        <color rgb="FFFF0000"/>
      </font>
    </dxf>
    <dxf>
      <font>
        <color rgb="FF9C0006"/>
      </font>
      <fill>
        <patternFill>
          <bgColor rgb="FFFFC7CE"/>
        </patternFill>
      </fill>
    </dxf>
    <dxf>
      <font>
        <color rgb="FFFF0000"/>
      </font>
      <fill>
        <patternFill>
          <bgColor rgb="FFFFFF00"/>
        </patternFill>
      </fill>
    </dxf>
    <dxf>
      <font>
        <b val="0"/>
        <i val="0"/>
        <color auto="1"/>
      </font>
      <fill>
        <patternFill>
          <bgColor rgb="FFFF6600"/>
        </patternFill>
      </fill>
    </dxf>
    <dxf>
      <font>
        <b/>
        <i val="0"/>
        <color rgb="FFFF0000"/>
      </font>
      <fill>
        <patternFill>
          <bgColor rgb="FFFFFF00"/>
        </patternFill>
      </fill>
    </dxf>
    <dxf>
      <font>
        <b/>
        <i val="0"/>
        <color rgb="FFFF0000"/>
      </font>
    </dxf>
    <dxf>
      <font>
        <b/>
        <i val="0"/>
        <color rgb="FFFF0000"/>
      </font>
    </dxf>
    <dxf>
      <font>
        <b/>
        <i val="0"/>
        <color rgb="FF00B0F0"/>
      </font>
    </dxf>
    <dxf>
      <font>
        <b/>
        <i val="0"/>
        <color rgb="FFFF0000"/>
      </font>
    </dxf>
    <dxf>
      <font>
        <color rgb="FF9C0006"/>
      </font>
      <fill>
        <patternFill>
          <bgColor rgb="FFFFC7CE"/>
        </patternFill>
      </fill>
    </dxf>
    <dxf>
      <font>
        <b/>
        <i val="0"/>
        <color rgb="FFFF0000"/>
      </font>
    </dxf>
    <dxf>
      <font>
        <b/>
        <i val="0"/>
        <color rgb="FF00B0F0"/>
      </font>
    </dxf>
    <dxf>
      <font>
        <b val="0"/>
        <i val="0"/>
        <strike val="0"/>
        <condense val="0"/>
        <extend val="0"/>
        <outline val="0"/>
        <shadow val="0"/>
        <u val="none"/>
        <vertAlign val="baseline"/>
        <sz val="11"/>
        <color theme="1"/>
        <name val="ＭＳ Ｐゴシック"/>
        <scheme val="minor"/>
      </font>
      <alignment horizontal="left" vertical="top"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theme="1"/>
        <name val="ＭＳ Ｐゴシック"/>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5935121882219813"/>
          <c:y val="0.14553672316384184"/>
          <c:w val="0.65416379838747707"/>
          <c:h val="0.7224937052359981"/>
        </c:manualLayout>
      </c:layout>
      <c:lineChart>
        <c:grouping val="standard"/>
        <c:varyColors val="0"/>
        <c:ser>
          <c:idx val="0"/>
          <c:order val="0"/>
          <c:tx>
            <c:v>体重(kg)</c:v>
          </c:tx>
          <c:spPr>
            <a:ln w="28575" cap="rnd">
              <a:solidFill>
                <a:schemeClr val="accent1"/>
              </a:solidFill>
              <a:round/>
            </a:ln>
            <a:effectLst/>
          </c:spPr>
          <c:marker>
            <c:symbol val="none"/>
          </c:marker>
          <c:cat>
            <c:numLit>
              <c:formatCode>General</c:formatCode>
              <c:ptCount val="9"/>
              <c:pt idx="0">
                <c:v>45655</c:v>
              </c:pt>
              <c:pt idx="1">
                <c:v>45656</c:v>
              </c:pt>
              <c:pt idx="2">
                <c:v>45657</c:v>
              </c:pt>
              <c:pt idx="3">
                <c:v>45658</c:v>
              </c:pt>
              <c:pt idx="4">
                <c:v>45659</c:v>
              </c:pt>
              <c:pt idx="5">
                <c:v>45660</c:v>
              </c:pt>
              <c:pt idx="6">
                <c:v>45661</c:v>
              </c:pt>
              <c:pt idx="7">
                <c:v>45662</c:v>
              </c:pt>
              <c:pt idx="8">
                <c:v>45663</c:v>
              </c:pt>
            </c:numLit>
          </c:cat>
          <c:val>
            <c:numLit>
              <c:formatCode>General</c:formatCode>
              <c:ptCount val="9"/>
              <c:pt idx="0">
                <c:v>79</c:v>
              </c:pt>
              <c:pt idx="1">
                <c:v>78</c:v>
              </c:pt>
              <c:pt idx="2">
                <c:v>76</c:v>
              </c:pt>
              <c:pt idx="3">
                <c:v>78</c:v>
              </c:pt>
              <c:pt idx="4">
                <c:v>79</c:v>
              </c:pt>
              <c:pt idx="5">
                <c:v>80</c:v>
              </c:pt>
              <c:pt idx="6">
                <c:v>81</c:v>
              </c:pt>
              <c:pt idx="7">
                <c:v>80</c:v>
              </c:pt>
              <c:pt idx="8">
                <c:v>79</c:v>
              </c:pt>
            </c:numLit>
          </c:val>
          <c:smooth val="0"/>
          <c:extLst>
            <c:ext xmlns:c16="http://schemas.microsoft.com/office/drawing/2014/chart" uri="{C3380CC4-5D6E-409C-BE32-E72D297353CC}">
              <c16:uniqueId val="{00000000-C06A-4984-8A9F-A43E45230D6D}"/>
            </c:ext>
          </c:extLst>
        </c:ser>
        <c:ser>
          <c:idx val="1"/>
          <c:order val="1"/>
          <c:tx>
            <c:v>収縮血圧
100-140</c:v>
          </c:tx>
          <c:spPr>
            <a:ln w="28575" cap="rnd">
              <a:solidFill>
                <a:schemeClr val="accent2"/>
              </a:solidFill>
              <a:round/>
            </a:ln>
            <a:effectLst/>
          </c:spPr>
          <c:marker>
            <c:symbol val="none"/>
          </c:marker>
          <c:cat>
            <c:numLit>
              <c:formatCode>General</c:formatCode>
              <c:ptCount val="9"/>
              <c:pt idx="0">
                <c:v>45655</c:v>
              </c:pt>
              <c:pt idx="1">
                <c:v>45656</c:v>
              </c:pt>
              <c:pt idx="2">
                <c:v>45657</c:v>
              </c:pt>
              <c:pt idx="3">
                <c:v>45658</c:v>
              </c:pt>
              <c:pt idx="4">
                <c:v>45659</c:v>
              </c:pt>
              <c:pt idx="5">
                <c:v>45660</c:v>
              </c:pt>
              <c:pt idx="6">
                <c:v>45661</c:v>
              </c:pt>
              <c:pt idx="7">
                <c:v>45662</c:v>
              </c:pt>
              <c:pt idx="8">
                <c:v>45663</c:v>
              </c:pt>
            </c:numLit>
          </c:cat>
          <c:val>
            <c:numLit>
              <c:formatCode>General</c:formatCode>
              <c:ptCount val="9"/>
              <c:pt idx="0">
                <c:v>120</c:v>
              </c:pt>
              <c:pt idx="1">
                <c:v>130</c:v>
              </c:pt>
              <c:pt idx="2">
                <c:v>125</c:v>
              </c:pt>
              <c:pt idx="3">
                <c:v>135</c:v>
              </c:pt>
              <c:pt idx="4">
                <c:v>140</c:v>
              </c:pt>
              <c:pt idx="5">
                <c:v>132</c:v>
              </c:pt>
              <c:pt idx="6">
                <c:v>130</c:v>
              </c:pt>
              <c:pt idx="7">
                <c:v>136</c:v>
              </c:pt>
              <c:pt idx="8">
                <c:v>120</c:v>
              </c:pt>
            </c:numLit>
          </c:val>
          <c:smooth val="0"/>
          <c:extLst>
            <c:ext xmlns:c16="http://schemas.microsoft.com/office/drawing/2014/chart" uri="{C3380CC4-5D6E-409C-BE32-E72D297353CC}">
              <c16:uniqueId val="{00000001-C06A-4984-8A9F-A43E45230D6D}"/>
            </c:ext>
          </c:extLst>
        </c:ser>
        <c:ser>
          <c:idx val="2"/>
          <c:order val="2"/>
          <c:tx>
            <c:v>拡張血圧
60-90</c:v>
          </c:tx>
          <c:spPr>
            <a:ln w="28575" cap="rnd">
              <a:solidFill>
                <a:schemeClr val="accent3"/>
              </a:solidFill>
              <a:round/>
            </a:ln>
            <a:effectLst/>
          </c:spPr>
          <c:marker>
            <c:symbol val="none"/>
          </c:marker>
          <c:cat>
            <c:numLit>
              <c:formatCode>General</c:formatCode>
              <c:ptCount val="9"/>
              <c:pt idx="0">
                <c:v>45655</c:v>
              </c:pt>
              <c:pt idx="1">
                <c:v>45656</c:v>
              </c:pt>
              <c:pt idx="2">
                <c:v>45657</c:v>
              </c:pt>
              <c:pt idx="3">
                <c:v>45658</c:v>
              </c:pt>
              <c:pt idx="4">
                <c:v>45659</c:v>
              </c:pt>
              <c:pt idx="5">
                <c:v>45660</c:v>
              </c:pt>
              <c:pt idx="6">
                <c:v>45661</c:v>
              </c:pt>
              <c:pt idx="7">
                <c:v>45662</c:v>
              </c:pt>
              <c:pt idx="8">
                <c:v>45663</c:v>
              </c:pt>
            </c:numLit>
          </c:cat>
          <c:val>
            <c:numLit>
              <c:formatCode>General</c:formatCode>
              <c:ptCount val="9"/>
              <c:pt idx="0">
                <c:v>80</c:v>
              </c:pt>
              <c:pt idx="1">
                <c:v>70</c:v>
              </c:pt>
              <c:pt idx="2">
                <c:v>80</c:v>
              </c:pt>
              <c:pt idx="3">
                <c:v>95</c:v>
              </c:pt>
              <c:pt idx="4">
                <c:v>55</c:v>
              </c:pt>
              <c:pt idx="5">
                <c:v>60</c:v>
              </c:pt>
              <c:pt idx="6">
                <c:v>70</c:v>
              </c:pt>
              <c:pt idx="7">
                <c:v>75</c:v>
              </c:pt>
              <c:pt idx="8">
                <c:v>85</c:v>
              </c:pt>
            </c:numLit>
          </c:val>
          <c:smooth val="0"/>
          <c:extLst>
            <c:ext xmlns:c16="http://schemas.microsoft.com/office/drawing/2014/chart" uri="{C3380CC4-5D6E-409C-BE32-E72D297353CC}">
              <c16:uniqueId val="{00000002-C06A-4984-8A9F-A43E45230D6D}"/>
            </c:ext>
          </c:extLst>
        </c:ser>
        <c:ser>
          <c:idx val="3"/>
          <c:order val="3"/>
          <c:tx>
            <c:v>脈拍</c:v>
          </c:tx>
          <c:spPr>
            <a:ln w="28575" cap="rnd">
              <a:solidFill>
                <a:schemeClr val="accent4"/>
              </a:solidFill>
              <a:round/>
            </a:ln>
            <a:effectLst/>
          </c:spPr>
          <c:marker>
            <c:symbol val="none"/>
          </c:marker>
          <c:cat>
            <c:numLit>
              <c:formatCode>General</c:formatCode>
              <c:ptCount val="9"/>
              <c:pt idx="0">
                <c:v>45655</c:v>
              </c:pt>
              <c:pt idx="1">
                <c:v>45656</c:v>
              </c:pt>
              <c:pt idx="2">
                <c:v>45657</c:v>
              </c:pt>
              <c:pt idx="3">
                <c:v>45658</c:v>
              </c:pt>
              <c:pt idx="4">
                <c:v>45659</c:v>
              </c:pt>
              <c:pt idx="5">
                <c:v>45660</c:v>
              </c:pt>
              <c:pt idx="6">
                <c:v>45661</c:v>
              </c:pt>
              <c:pt idx="7">
                <c:v>45662</c:v>
              </c:pt>
              <c:pt idx="8">
                <c:v>45663</c:v>
              </c:pt>
            </c:numLit>
          </c:cat>
          <c:val>
            <c:numLit>
              <c:formatCode>General</c:formatCode>
              <c:ptCount val="9"/>
              <c:pt idx="0">
                <c:v>80</c:v>
              </c:pt>
              <c:pt idx="1">
                <c:v>75</c:v>
              </c:pt>
              <c:pt idx="2">
                <c:v>85</c:v>
              </c:pt>
              <c:pt idx="3">
                <c:v>72</c:v>
              </c:pt>
              <c:pt idx="4">
                <c:v>90</c:v>
              </c:pt>
              <c:pt idx="5">
                <c:v>78</c:v>
              </c:pt>
              <c:pt idx="6">
                <c:v>82</c:v>
              </c:pt>
              <c:pt idx="7">
                <c:v>84</c:v>
              </c:pt>
              <c:pt idx="8">
                <c:v>70</c:v>
              </c:pt>
            </c:numLit>
          </c:val>
          <c:smooth val="0"/>
          <c:extLst>
            <c:ext xmlns:c16="http://schemas.microsoft.com/office/drawing/2014/chart" uri="{C3380CC4-5D6E-409C-BE32-E72D297353CC}">
              <c16:uniqueId val="{00000003-C06A-4984-8A9F-A43E45230D6D}"/>
            </c:ext>
          </c:extLst>
        </c:ser>
        <c:dLbls>
          <c:showLegendKey val="0"/>
          <c:showVal val="0"/>
          <c:showCatName val="0"/>
          <c:showSerName val="0"/>
          <c:showPercent val="0"/>
          <c:showBubbleSize val="0"/>
        </c:dLbls>
        <c:smooth val="0"/>
        <c:axId val="195480192"/>
        <c:axId val="195776896"/>
      </c:lineChart>
      <c:catAx>
        <c:axId val="195480192"/>
        <c:scaling>
          <c:orientation val="minMax"/>
        </c:scaling>
        <c:delete val="0"/>
        <c:axPos val="b"/>
        <c:minorGridlines>
          <c:spPr>
            <a:ln w="9525" cap="flat" cmpd="sng" algn="ctr">
              <a:solidFill>
                <a:schemeClr val="tx1">
                  <a:lumMod val="5000"/>
                  <a:lumOff val="95000"/>
                </a:schemeClr>
              </a:solidFill>
              <a:round/>
            </a:ln>
            <a:effectLst/>
          </c:spPr>
        </c:minorGridlines>
        <c:numFmt formatCode="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5776896"/>
        <c:crosses val="autoZero"/>
        <c:auto val="1"/>
        <c:lblAlgn val="ctr"/>
        <c:lblOffset val="100"/>
        <c:noMultiLvlLbl val="1"/>
      </c:catAx>
      <c:valAx>
        <c:axId val="195776896"/>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54801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5935121882219813"/>
          <c:y val="0.14553672316384184"/>
          <c:w val="0.65416379838747707"/>
          <c:h val="0.7224937052359981"/>
        </c:manualLayout>
      </c:layout>
      <c:lineChart>
        <c:grouping val="standard"/>
        <c:varyColors val="0"/>
        <c:ser>
          <c:idx val="0"/>
          <c:order val="0"/>
          <c:tx>
            <c:v>体重(kg)</c:v>
          </c:tx>
          <c:spPr>
            <a:ln w="28575" cap="rnd">
              <a:solidFill>
                <a:schemeClr val="accent1"/>
              </a:solidFill>
              <a:round/>
            </a:ln>
            <a:effectLst/>
          </c:spPr>
          <c:marker>
            <c:symbol val="none"/>
          </c:marker>
          <c:cat>
            <c:numLit>
              <c:formatCode>General</c:formatCode>
              <c:ptCount val="9"/>
              <c:pt idx="0">
                <c:v>45655</c:v>
              </c:pt>
              <c:pt idx="1">
                <c:v>45656</c:v>
              </c:pt>
              <c:pt idx="2">
                <c:v>45657</c:v>
              </c:pt>
              <c:pt idx="3">
                <c:v>45658</c:v>
              </c:pt>
              <c:pt idx="4">
                <c:v>45659</c:v>
              </c:pt>
              <c:pt idx="5">
                <c:v>45660</c:v>
              </c:pt>
              <c:pt idx="6">
                <c:v>45661</c:v>
              </c:pt>
              <c:pt idx="7">
                <c:v>45662</c:v>
              </c:pt>
              <c:pt idx="8">
                <c:v>45663</c:v>
              </c:pt>
            </c:numLit>
          </c:cat>
          <c:val>
            <c:numLit>
              <c:formatCode>General</c:formatCode>
              <c:ptCount val="9"/>
              <c:pt idx="0">
                <c:v>79</c:v>
              </c:pt>
              <c:pt idx="1">
                <c:v>78</c:v>
              </c:pt>
              <c:pt idx="2">
                <c:v>76</c:v>
              </c:pt>
              <c:pt idx="3">
                <c:v>78</c:v>
              </c:pt>
              <c:pt idx="4">
                <c:v>79</c:v>
              </c:pt>
              <c:pt idx="5">
                <c:v>80</c:v>
              </c:pt>
              <c:pt idx="6">
                <c:v>81</c:v>
              </c:pt>
              <c:pt idx="7">
                <c:v>80</c:v>
              </c:pt>
              <c:pt idx="8">
                <c:v>79</c:v>
              </c:pt>
            </c:numLit>
          </c:val>
          <c:smooth val="0"/>
          <c:extLst>
            <c:ext xmlns:c16="http://schemas.microsoft.com/office/drawing/2014/chart" uri="{C3380CC4-5D6E-409C-BE32-E72D297353CC}">
              <c16:uniqueId val="{00000000-C06A-4984-8A9F-A43E45230D6D}"/>
            </c:ext>
          </c:extLst>
        </c:ser>
        <c:ser>
          <c:idx val="1"/>
          <c:order val="1"/>
          <c:tx>
            <c:v>収縮血圧
100-140</c:v>
          </c:tx>
          <c:spPr>
            <a:ln w="28575" cap="rnd">
              <a:solidFill>
                <a:schemeClr val="accent2"/>
              </a:solidFill>
              <a:round/>
            </a:ln>
            <a:effectLst/>
          </c:spPr>
          <c:marker>
            <c:symbol val="none"/>
          </c:marker>
          <c:cat>
            <c:numLit>
              <c:formatCode>General</c:formatCode>
              <c:ptCount val="9"/>
              <c:pt idx="0">
                <c:v>45655</c:v>
              </c:pt>
              <c:pt idx="1">
                <c:v>45656</c:v>
              </c:pt>
              <c:pt idx="2">
                <c:v>45657</c:v>
              </c:pt>
              <c:pt idx="3">
                <c:v>45658</c:v>
              </c:pt>
              <c:pt idx="4">
                <c:v>45659</c:v>
              </c:pt>
              <c:pt idx="5">
                <c:v>45660</c:v>
              </c:pt>
              <c:pt idx="6">
                <c:v>45661</c:v>
              </c:pt>
              <c:pt idx="7">
                <c:v>45662</c:v>
              </c:pt>
              <c:pt idx="8">
                <c:v>45663</c:v>
              </c:pt>
            </c:numLit>
          </c:cat>
          <c:val>
            <c:numLit>
              <c:formatCode>General</c:formatCode>
              <c:ptCount val="9"/>
              <c:pt idx="0">
                <c:v>120</c:v>
              </c:pt>
              <c:pt idx="1">
                <c:v>130</c:v>
              </c:pt>
              <c:pt idx="2">
                <c:v>125</c:v>
              </c:pt>
              <c:pt idx="3">
                <c:v>135</c:v>
              </c:pt>
              <c:pt idx="4">
                <c:v>140</c:v>
              </c:pt>
              <c:pt idx="5">
                <c:v>132</c:v>
              </c:pt>
              <c:pt idx="6">
                <c:v>130</c:v>
              </c:pt>
              <c:pt idx="7">
                <c:v>136</c:v>
              </c:pt>
              <c:pt idx="8">
                <c:v>120</c:v>
              </c:pt>
            </c:numLit>
          </c:val>
          <c:smooth val="0"/>
          <c:extLst>
            <c:ext xmlns:c16="http://schemas.microsoft.com/office/drawing/2014/chart" uri="{C3380CC4-5D6E-409C-BE32-E72D297353CC}">
              <c16:uniqueId val="{00000001-C06A-4984-8A9F-A43E45230D6D}"/>
            </c:ext>
          </c:extLst>
        </c:ser>
        <c:ser>
          <c:idx val="2"/>
          <c:order val="2"/>
          <c:tx>
            <c:v>拡張血圧
60-90</c:v>
          </c:tx>
          <c:spPr>
            <a:ln w="28575" cap="rnd">
              <a:solidFill>
                <a:schemeClr val="accent3"/>
              </a:solidFill>
              <a:round/>
            </a:ln>
            <a:effectLst/>
          </c:spPr>
          <c:marker>
            <c:symbol val="none"/>
          </c:marker>
          <c:cat>
            <c:numLit>
              <c:formatCode>General</c:formatCode>
              <c:ptCount val="9"/>
              <c:pt idx="0">
                <c:v>45655</c:v>
              </c:pt>
              <c:pt idx="1">
                <c:v>45656</c:v>
              </c:pt>
              <c:pt idx="2">
                <c:v>45657</c:v>
              </c:pt>
              <c:pt idx="3">
                <c:v>45658</c:v>
              </c:pt>
              <c:pt idx="4">
                <c:v>45659</c:v>
              </c:pt>
              <c:pt idx="5">
                <c:v>45660</c:v>
              </c:pt>
              <c:pt idx="6">
                <c:v>45661</c:v>
              </c:pt>
              <c:pt idx="7">
                <c:v>45662</c:v>
              </c:pt>
              <c:pt idx="8">
                <c:v>45663</c:v>
              </c:pt>
            </c:numLit>
          </c:cat>
          <c:val>
            <c:numLit>
              <c:formatCode>General</c:formatCode>
              <c:ptCount val="9"/>
              <c:pt idx="0">
                <c:v>80</c:v>
              </c:pt>
              <c:pt idx="1">
                <c:v>70</c:v>
              </c:pt>
              <c:pt idx="2">
                <c:v>80</c:v>
              </c:pt>
              <c:pt idx="3">
                <c:v>95</c:v>
              </c:pt>
              <c:pt idx="4">
                <c:v>55</c:v>
              </c:pt>
              <c:pt idx="5">
                <c:v>60</c:v>
              </c:pt>
              <c:pt idx="6">
                <c:v>70</c:v>
              </c:pt>
              <c:pt idx="7">
                <c:v>75</c:v>
              </c:pt>
              <c:pt idx="8">
                <c:v>85</c:v>
              </c:pt>
            </c:numLit>
          </c:val>
          <c:smooth val="0"/>
          <c:extLst>
            <c:ext xmlns:c16="http://schemas.microsoft.com/office/drawing/2014/chart" uri="{C3380CC4-5D6E-409C-BE32-E72D297353CC}">
              <c16:uniqueId val="{00000002-C06A-4984-8A9F-A43E45230D6D}"/>
            </c:ext>
          </c:extLst>
        </c:ser>
        <c:ser>
          <c:idx val="3"/>
          <c:order val="3"/>
          <c:tx>
            <c:v>脈拍</c:v>
          </c:tx>
          <c:spPr>
            <a:ln w="28575" cap="rnd">
              <a:solidFill>
                <a:schemeClr val="accent4"/>
              </a:solidFill>
              <a:round/>
            </a:ln>
            <a:effectLst/>
          </c:spPr>
          <c:marker>
            <c:symbol val="none"/>
          </c:marker>
          <c:cat>
            <c:numLit>
              <c:formatCode>General</c:formatCode>
              <c:ptCount val="9"/>
              <c:pt idx="0">
                <c:v>45655</c:v>
              </c:pt>
              <c:pt idx="1">
                <c:v>45656</c:v>
              </c:pt>
              <c:pt idx="2">
                <c:v>45657</c:v>
              </c:pt>
              <c:pt idx="3">
                <c:v>45658</c:v>
              </c:pt>
              <c:pt idx="4">
                <c:v>45659</c:v>
              </c:pt>
              <c:pt idx="5">
                <c:v>45660</c:v>
              </c:pt>
              <c:pt idx="6">
                <c:v>45661</c:v>
              </c:pt>
              <c:pt idx="7">
                <c:v>45662</c:v>
              </c:pt>
              <c:pt idx="8">
                <c:v>45663</c:v>
              </c:pt>
            </c:numLit>
          </c:cat>
          <c:val>
            <c:numLit>
              <c:formatCode>General</c:formatCode>
              <c:ptCount val="9"/>
              <c:pt idx="0">
                <c:v>80</c:v>
              </c:pt>
              <c:pt idx="1">
                <c:v>75</c:v>
              </c:pt>
              <c:pt idx="2">
                <c:v>85</c:v>
              </c:pt>
              <c:pt idx="3">
                <c:v>72</c:v>
              </c:pt>
              <c:pt idx="4">
                <c:v>90</c:v>
              </c:pt>
              <c:pt idx="5">
                <c:v>78</c:v>
              </c:pt>
              <c:pt idx="6">
                <c:v>82</c:v>
              </c:pt>
              <c:pt idx="7">
                <c:v>84</c:v>
              </c:pt>
              <c:pt idx="8">
                <c:v>70</c:v>
              </c:pt>
            </c:numLit>
          </c:val>
          <c:smooth val="0"/>
          <c:extLst>
            <c:ext xmlns:c16="http://schemas.microsoft.com/office/drawing/2014/chart" uri="{C3380CC4-5D6E-409C-BE32-E72D297353CC}">
              <c16:uniqueId val="{00000003-C06A-4984-8A9F-A43E45230D6D}"/>
            </c:ext>
          </c:extLst>
        </c:ser>
        <c:dLbls>
          <c:showLegendKey val="0"/>
          <c:showVal val="0"/>
          <c:showCatName val="0"/>
          <c:showSerName val="0"/>
          <c:showPercent val="0"/>
          <c:showBubbleSize val="0"/>
        </c:dLbls>
        <c:smooth val="0"/>
        <c:axId val="228880384"/>
        <c:axId val="228881920"/>
      </c:lineChart>
      <c:catAx>
        <c:axId val="228880384"/>
        <c:scaling>
          <c:orientation val="minMax"/>
        </c:scaling>
        <c:delete val="0"/>
        <c:axPos val="b"/>
        <c:minorGridlines>
          <c:spPr>
            <a:ln w="9525" cap="flat" cmpd="sng" algn="ctr">
              <a:solidFill>
                <a:schemeClr val="tx1">
                  <a:lumMod val="5000"/>
                  <a:lumOff val="95000"/>
                </a:schemeClr>
              </a:solidFill>
              <a:round/>
            </a:ln>
            <a:effectLst/>
          </c:spPr>
        </c:minorGridlines>
        <c:numFmt formatCode="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28881920"/>
        <c:crosses val="autoZero"/>
        <c:auto val="1"/>
        <c:lblAlgn val="ctr"/>
        <c:lblOffset val="100"/>
        <c:noMultiLvlLbl val="1"/>
      </c:catAx>
      <c:valAx>
        <c:axId val="228881920"/>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288803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chart" Target="../charts/chart1.xml"/><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7</xdr:row>
      <xdr:rowOff>66675</xdr:rowOff>
    </xdr:from>
    <xdr:to>
      <xdr:col>14</xdr:col>
      <xdr:colOff>661870</xdr:colOff>
      <xdr:row>52</xdr:row>
      <xdr:rowOff>123825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1266825"/>
          <a:ext cx="10053520" cy="7772400"/>
        </a:xfrm>
        <a:prstGeom prst="rect">
          <a:avLst/>
        </a:prstGeom>
      </xdr:spPr>
    </xdr:pic>
    <xdr:clientData/>
  </xdr:twoCellAnchor>
  <xdr:oneCellAnchor>
    <xdr:from>
      <xdr:col>0</xdr:col>
      <xdr:colOff>281733</xdr:colOff>
      <xdr:row>0</xdr:row>
      <xdr:rowOff>118073</xdr:rowOff>
    </xdr:from>
    <xdr:ext cx="9609234" cy="1192634"/>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81733" y="118073"/>
          <a:ext cx="9609234" cy="1192634"/>
        </a:xfrm>
        <a:prstGeom prst="rect">
          <a:avLst/>
        </a:prstGeom>
        <a:noFill/>
      </xdr:spPr>
      <xdr:txBody>
        <a:bodyPr wrap="none" lIns="91440" tIns="45720" rIns="91440" bIns="45720">
          <a:spAutoFit/>
        </a:bodyPr>
        <a:lstStyle/>
        <a:p>
          <a:pPr algn="ctr"/>
          <a:r>
            <a:rPr lang="en-US" altLang="ja-JP"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EXCEL</a:t>
          </a:r>
          <a:r>
            <a:rPr lang="ja-JP" alt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で健康管理表を作る</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47625</xdr:rowOff>
    </xdr:from>
    <xdr:to>
      <xdr:col>19</xdr:col>
      <xdr:colOff>211302</xdr:colOff>
      <xdr:row>26</xdr:row>
      <xdr:rowOff>152583</xdr:rowOff>
    </xdr:to>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685800" y="3495675"/>
          <a:ext cx="12555702" cy="1314633"/>
        </a:xfrm>
        <a:prstGeom prst="rect">
          <a:avLst/>
        </a:prstGeom>
      </xdr:spPr>
    </xdr:pic>
    <xdr:clientData/>
  </xdr:twoCellAnchor>
  <xdr:twoCellAnchor editAs="oneCell">
    <xdr:from>
      <xdr:col>0</xdr:col>
      <xdr:colOff>600076</xdr:colOff>
      <xdr:row>4</xdr:row>
      <xdr:rowOff>114264</xdr:rowOff>
    </xdr:from>
    <xdr:to>
      <xdr:col>24</xdr:col>
      <xdr:colOff>166688</xdr:colOff>
      <xdr:row>16</xdr:row>
      <xdr:rowOff>303</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600076" y="800064"/>
          <a:ext cx="16192500" cy="1943439"/>
        </a:xfrm>
        <a:prstGeom prst="rect">
          <a:avLst/>
        </a:prstGeom>
      </xdr:spPr>
    </xdr:pic>
    <xdr:clientData/>
  </xdr:twoCellAnchor>
  <xdr:twoCellAnchor>
    <xdr:from>
      <xdr:col>0</xdr:col>
      <xdr:colOff>552451</xdr:colOff>
      <xdr:row>7</xdr:row>
      <xdr:rowOff>66675</xdr:rowOff>
    </xdr:from>
    <xdr:to>
      <xdr:col>24</xdr:col>
      <xdr:colOff>342901</xdr:colOff>
      <xdr:row>12</xdr:row>
      <xdr:rowOff>1</xdr:rowOff>
    </xdr:to>
    <xdr:sp macro="" textlink="">
      <xdr:nvSpPr>
        <xdr:cNvPr id="4" name="角丸四角形吹き出し 3">
          <a:extLst>
            <a:ext uri="{FF2B5EF4-FFF2-40B4-BE49-F238E27FC236}">
              <a16:creationId xmlns:a16="http://schemas.microsoft.com/office/drawing/2014/main" id="{00000000-0008-0000-0100-000004000000}"/>
            </a:ext>
          </a:extLst>
        </xdr:cNvPr>
        <xdr:cNvSpPr/>
      </xdr:nvSpPr>
      <xdr:spPr>
        <a:xfrm>
          <a:off x="552451" y="1381125"/>
          <a:ext cx="16421100" cy="790576"/>
        </a:xfrm>
        <a:prstGeom prst="wedgeRoundRectCallout">
          <a:avLst>
            <a:gd name="adj1" fmla="val -22074"/>
            <a:gd name="adj2" fmla="val 152676"/>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27</xdr:row>
      <xdr:rowOff>0</xdr:rowOff>
    </xdr:from>
    <xdr:to>
      <xdr:col>16</xdr:col>
      <xdr:colOff>382489</xdr:colOff>
      <xdr:row>38</xdr:row>
      <xdr:rowOff>76474</xdr:rowOff>
    </xdr:to>
    <xdr:grpSp>
      <xdr:nvGrpSpPr>
        <xdr:cNvPr id="15" name="グループ化 14">
          <a:extLst>
            <a:ext uri="{FF2B5EF4-FFF2-40B4-BE49-F238E27FC236}">
              <a16:creationId xmlns:a16="http://schemas.microsoft.com/office/drawing/2014/main" id="{00000000-0008-0000-0100-00000F000000}"/>
            </a:ext>
          </a:extLst>
        </xdr:cNvPr>
        <xdr:cNvGrpSpPr/>
      </xdr:nvGrpSpPr>
      <xdr:grpSpPr>
        <a:xfrm>
          <a:off x="690563" y="4750594"/>
          <a:ext cx="10740926" cy="1910036"/>
          <a:chOff x="600075" y="5448300"/>
          <a:chExt cx="10669489" cy="1962424"/>
        </a:xfrm>
      </xdr:grpSpPr>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600075" y="5448300"/>
            <a:ext cx="10669489" cy="1962424"/>
          </a:xfrm>
          <a:prstGeom prst="rect">
            <a:avLst/>
          </a:prstGeom>
        </xdr:spPr>
      </xdr:pic>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2200275" y="5667375"/>
            <a:ext cx="1009650" cy="2667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676276</xdr:colOff>
      <xdr:row>22</xdr:row>
      <xdr:rowOff>28575</xdr:rowOff>
    </xdr:from>
    <xdr:to>
      <xdr:col>19</xdr:col>
      <xdr:colOff>238126</xdr:colOff>
      <xdr:row>26</xdr:row>
      <xdr:rowOff>133350</xdr:rowOff>
    </xdr:to>
    <xdr:sp macro="" textlink="">
      <xdr:nvSpPr>
        <xdr:cNvPr id="17" name="角丸四角形 16">
          <a:extLst>
            <a:ext uri="{FF2B5EF4-FFF2-40B4-BE49-F238E27FC236}">
              <a16:creationId xmlns:a16="http://schemas.microsoft.com/office/drawing/2014/main" id="{00000000-0008-0000-0100-000011000000}"/>
            </a:ext>
          </a:extLst>
        </xdr:cNvPr>
        <xdr:cNvSpPr/>
      </xdr:nvSpPr>
      <xdr:spPr>
        <a:xfrm>
          <a:off x="676276" y="3990975"/>
          <a:ext cx="12592050" cy="790575"/>
        </a:xfrm>
        <a:prstGeom prst="roundRect">
          <a:avLst>
            <a:gd name="adj" fmla="val 11049"/>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666750</xdr:colOff>
      <xdr:row>29</xdr:row>
      <xdr:rowOff>161925</xdr:rowOff>
    </xdr:from>
    <xdr:to>
      <xdr:col>16</xdr:col>
      <xdr:colOff>333375</xdr:colOff>
      <xdr:row>34</xdr:row>
      <xdr:rowOff>104775</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666750" y="5324475"/>
          <a:ext cx="10639425" cy="800100"/>
        </a:xfrm>
        <a:prstGeom prst="roundRect">
          <a:avLst>
            <a:gd name="adj" fmla="val 11049"/>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438150</xdr:colOff>
      <xdr:row>20</xdr:row>
      <xdr:rowOff>133349</xdr:rowOff>
    </xdr:from>
    <xdr:to>
      <xdr:col>3</xdr:col>
      <xdr:colOff>247650</xdr:colOff>
      <xdr:row>22</xdr:row>
      <xdr:rowOff>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809750" y="3752849"/>
          <a:ext cx="495300" cy="209551"/>
        </a:xfrm>
        <a:prstGeom prst="roundRect">
          <a:avLst>
            <a:gd name="adj" fmla="val 11049"/>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xdr:colOff>
      <xdr:row>35</xdr:row>
      <xdr:rowOff>9525</xdr:rowOff>
    </xdr:from>
    <xdr:to>
      <xdr:col>17</xdr:col>
      <xdr:colOff>306373</xdr:colOff>
      <xdr:row>46</xdr:row>
      <xdr:rowOff>152683</xdr:rowOff>
    </xdr:to>
    <xdr:grpSp>
      <xdr:nvGrpSpPr>
        <xdr:cNvPr id="22" name="グループ化 21">
          <a:extLst>
            <a:ext uri="{FF2B5EF4-FFF2-40B4-BE49-F238E27FC236}">
              <a16:creationId xmlns:a16="http://schemas.microsoft.com/office/drawing/2014/main" id="{00000000-0008-0000-0100-000016000000}"/>
            </a:ext>
          </a:extLst>
        </xdr:cNvPr>
        <xdr:cNvGrpSpPr/>
      </xdr:nvGrpSpPr>
      <xdr:grpSpPr>
        <a:xfrm>
          <a:off x="700088" y="6093619"/>
          <a:ext cx="11345848" cy="1976720"/>
          <a:chOff x="695325" y="6181725"/>
          <a:chExt cx="11269648" cy="2029108"/>
        </a:xfrm>
      </xdr:grpSpPr>
      <xdr:grpSp>
        <xdr:nvGrpSpPr>
          <xdr:cNvPr id="14" name="グループ化 13">
            <a:extLst>
              <a:ext uri="{FF2B5EF4-FFF2-40B4-BE49-F238E27FC236}">
                <a16:creationId xmlns:a16="http://schemas.microsoft.com/office/drawing/2014/main" id="{00000000-0008-0000-0100-00000E000000}"/>
              </a:ext>
            </a:extLst>
          </xdr:cNvPr>
          <xdr:cNvGrpSpPr/>
        </xdr:nvGrpSpPr>
        <xdr:grpSpPr>
          <a:xfrm>
            <a:off x="695325" y="6181725"/>
            <a:ext cx="11269648" cy="2029108"/>
            <a:chOff x="1466850" y="8248650"/>
            <a:chExt cx="11269648" cy="2029108"/>
          </a:xfrm>
        </xdr:grpSpPr>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1466850" y="8248650"/>
              <a:ext cx="11269648" cy="2029108"/>
            </a:xfrm>
            <a:prstGeom prst="rect">
              <a:avLst/>
            </a:prstGeom>
          </xdr:spPr>
        </xdr:pic>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124325" y="8496300"/>
              <a:ext cx="419100" cy="2286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695325" y="6667499"/>
            <a:ext cx="10763250" cy="866775"/>
          </a:xfrm>
          <a:prstGeom prst="roundRect">
            <a:avLst>
              <a:gd name="adj" fmla="val 11049"/>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22</xdr:col>
      <xdr:colOff>609600</xdr:colOff>
      <xdr:row>4</xdr:row>
      <xdr:rowOff>85725</xdr:rowOff>
    </xdr:from>
    <xdr:to>
      <xdr:col>24</xdr:col>
      <xdr:colOff>409575</xdr:colOff>
      <xdr:row>6</xdr:row>
      <xdr:rowOff>9525</xdr:rowOff>
    </xdr:to>
    <xdr:sp macro="" textlink="">
      <xdr:nvSpPr>
        <xdr:cNvPr id="25" name="角丸四角形吹き出し 24">
          <a:extLst>
            <a:ext uri="{FF2B5EF4-FFF2-40B4-BE49-F238E27FC236}">
              <a16:creationId xmlns:a16="http://schemas.microsoft.com/office/drawing/2014/main" id="{00000000-0008-0000-0100-000019000000}"/>
            </a:ext>
          </a:extLst>
        </xdr:cNvPr>
        <xdr:cNvSpPr/>
      </xdr:nvSpPr>
      <xdr:spPr>
        <a:xfrm>
          <a:off x="15697200" y="866775"/>
          <a:ext cx="1171575" cy="266700"/>
        </a:xfrm>
        <a:prstGeom prst="wedgeRoundRectCallout">
          <a:avLst>
            <a:gd name="adj1" fmla="val -508"/>
            <a:gd name="adj2" fmla="val -149695"/>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57149</xdr:colOff>
      <xdr:row>2</xdr:row>
      <xdr:rowOff>29084</xdr:rowOff>
    </xdr:from>
    <xdr:to>
      <xdr:col>23</xdr:col>
      <xdr:colOff>282626</xdr:colOff>
      <xdr:row>2</xdr:row>
      <xdr:rowOff>226219</xdr:rowOff>
    </xdr:to>
    <xdr:grpSp>
      <xdr:nvGrpSpPr>
        <xdr:cNvPr id="38" name="グループ化 37">
          <a:extLst>
            <a:ext uri="{FF2B5EF4-FFF2-40B4-BE49-F238E27FC236}">
              <a16:creationId xmlns:a16="http://schemas.microsoft.com/office/drawing/2014/main" id="{00000000-0008-0000-0100-000026000000}"/>
            </a:ext>
          </a:extLst>
        </xdr:cNvPr>
        <xdr:cNvGrpSpPr/>
      </xdr:nvGrpSpPr>
      <xdr:grpSpPr>
        <a:xfrm>
          <a:off x="16106774" y="374365"/>
          <a:ext cx="225477" cy="197135"/>
          <a:chOff x="13941009" y="331814"/>
          <a:chExt cx="225477" cy="202211"/>
        </a:xfrm>
      </xdr:grpSpPr>
      <xdr:sp macro="" textlink="">
        <xdr:nvSpPr>
          <xdr:cNvPr id="28" name="正方形/長方形 27">
            <a:extLst>
              <a:ext uri="{FF2B5EF4-FFF2-40B4-BE49-F238E27FC236}">
                <a16:creationId xmlns:a16="http://schemas.microsoft.com/office/drawing/2014/main" id="{00000000-0008-0000-0100-00001C000000}"/>
              </a:ext>
            </a:extLst>
          </xdr:cNvPr>
          <xdr:cNvSpPr/>
        </xdr:nvSpPr>
        <xdr:spPr>
          <a:xfrm>
            <a:off x="13941009" y="362575"/>
            <a:ext cx="200025" cy="17145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13999877" y="334624"/>
            <a:ext cx="15240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 name="直線コネクタ 31">
            <a:extLst>
              <a:ext uri="{FF2B5EF4-FFF2-40B4-BE49-F238E27FC236}">
                <a16:creationId xmlns:a16="http://schemas.microsoft.com/office/drawing/2014/main" id="{00000000-0008-0000-0100-000020000000}"/>
              </a:ext>
            </a:extLst>
          </xdr:cNvPr>
          <xdr:cNvCxnSpPr/>
        </xdr:nvCxnSpPr>
        <xdr:spPr>
          <a:xfrm>
            <a:off x="14166486" y="331814"/>
            <a:ext cx="0" cy="187377"/>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24</xdr:col>
      <xdr:colOff>642938</xdr:colOff>
      <xdr:row>4</xdr:row>
      <xdr:rowOff>47625</xdr:rowOff>
    </xdr:from>
    <xdr:to>
      <xdr:col>28</xdr:col>
      <xdr:colOff>667203</xdr:colOff>
      <xdr:row>17</xdr:row>
      <xdr:rowOff>107469</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5"/>
        <a:stretch>
          <a:fillRect/>
        </a:stretch>
      </xdr:blipFill>
      <xdr:spPr>
        <a:xfrm>
          <a:off x="17216438" y="809625"/>
          <a:ext cx="3238952" cy="2238687"/>
        </a:xfrm>
        <a:prstGeom prst="rect">
          <a:avLst/>
        </a:prstGeom>
      </xdr:spPr>
    </xdr:pic>
    <xdr:clientData/>
  </xdr:twoCellAnchor>
  <xdr:twoCellAnchor>
    <xdr:from>
      <xdr:col>0</xdr:col>
      <xdr:colOff>571499</xdr:colOff>
      <xdr:row>5</xdr:row>
      <xdr:rowOff>133350</xdr:rowOff>
    </xdr:from>
    <xdr:to>
      <xdr:col>8</xdr:col>
      <xdr:colOff>476250</xdr:colOff>
      <xdr:row>7</xdr:row>
      <xdr:rowOff>0</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571499" y="1104900"/>
          <a:ext cx="5391151" cy="209550"/>
        </a:xfrm>
        <a:prstGeom prst="wedgeRoundRectCallout">
          <a:avLst>
            <a:gd name="adj1" fmla="val -23605"/>
            <a:gd name="adj2" fmla="val -245605"/>
            <a:gd name="adj3" fmla="val 16667"/>
          </a:avLst>
        </a:prstGeom>
        <a:noFill/>
        <a:ln w="25400">
          <a:solidFill>
            <a:schemeClr val="tx2">
              <a:lumMod val="60000"/>
              <a:lumOff val="40000"/>
            </a:schemeClr>
          </a:solidFill>
        </a:ln>
        <a:effectLst>
          <a:glow rad="127000">
            <a:schemeClr val="accent1">
              <a:alpha val="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286788</xdr:colOff>
      <xdr:row>34</xdr:row>
      <xdr:rowOff>19818</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85800" y="342900"/>
          <a:ext cx="7440063" cy="5506218"/>
        </a:xfrm>
        <a:prstGeom prst="rect">
          <a:avLst/>
        </a:prstGeom>
      </xdr:spPr>
    </xdr:pic>
    <xdr:clientData/>
  </xdr:twoCellAnchor>
  <xdr:twoCellAnchor editAs="oneCell">
    <xdr:from>
      <xdr:col>2</xdr:col>
      <xdr:colOff>323850</xdr:colOff>
      <xdr:row>34</xdr:row>
      <xdr:rowOff>19050</xdr:rowOff>
    </xdr:from>
    <xdr:to>
      <xdr:col>5</xdr:col>
      <xdr:colOff>590874</xdr:colOff>
      <xdr:row>36</xdr:row>
      <xdr:rowOff>38151</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695450" y="5848350"/>
          <a:ext cx="2324424" cy="362001"/>
        </a:xfrm>
        <a:prstGeom prst="rect">
          <a:avLst/>
        </a:prstGeom>
        <a:ln>
          <a:solidFill>
            <a:schemeClr val="tx1"/>
          </a:solidFill>
        </a:ln>
      </xdr:spPr>
    </xdr:pic>
    <xdr:clientData/>
  </xdr:twoCellAnchor>
  <xdr:twoCellAnchor>
    <xdr:from>
      <xdr:col>9</xdr:col>
      <xdr:colOff>428625</xdr:colOff>
      <xdr:row>9</xdr:row>
      <xdr:rowOff>38100</xdr:rowOff>
    </xdr:from>
    <xdr:to>
      <xdr:col>11</xdr:col>
      <xdr:colOff>28575</xdr:colOff>
      <xdr:row>9</xdr:row>
      <xdr:rowOff>47625</xdr:rowOff>
    </xdr:to>
    <xdr:cxnSp macro="">
      <xdr:nvCxnSpPr>
        <xdr:cNvPr id="5" name="直線コネクタ 4">
          <a:extLst>
            <a:ext uri="{FF2B5EF4-FFF2-40B4-BE49-F238E27FC236}">
              <a16:creationId xmlns:a16="http://schemas.microsoft.com/office/drawing/2014/main" id="{00000000-0008-0000-0300-000005000000}"/>
            </a:ext>
          </a:extLst>
        </xdr:cNvPr>
        <xdr:cNvCxnSpPr/>
      </xdr:nvCxnSpPr>
      <xdr:spPr>
        <a:xfrm>
          <a:off x="6600825" y="1581150"/>
          <a:ext cx="971550" cy="9525"/>
        </a:xfrm>
        <a:prstGeom prst="line">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676275</xdr:colOff>
      <xdr:row>10</xdr:row>
      <xdr:rowOff>95250</xdr:rowOff>
    </xdr:from>
    <xdr:to>
      <xdr:col>4</xdr:col>
      <xdr:colOff>447675</xdr:colOff>
      <xdr:row>10</xdr:row>
      <xdr:rowOff>114300</xdr:rowOff>
    </xdr:to>
    <xdr:cxnSp macro="">
      <xdr:nvCxnSpPr>
        <xdr:cNvPr id="6" name="直線コネクタ 5">
          <a:extLst>
            <a:ext uri="{FF2B5EF4-FFF2-40B4-BE49-F238E27FC236}">
              <a16:creationId xmlns:a16="http://schemas.microsoft.com/office/drawing/2014/main" id="{00000000-0008-0000-0300-000006000000}"/>
            </a:ext>
          </a:extLst>
        </xdr:cNvPr>
        <xdr:cNvCxnSpPr/>
      </xdr:nvCxnSpPr>
      <xdr:spPr>
        <a:xfrm>
          <a:off x="1362075" y="1809750"/>
          <a:ext cx="1828800" cy="19050"/>
        </a:xfrm>
        <a:prstGeom prst="line">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10</xdr:row>
      <xdr:rowOff>104775</xdr:rowOff>
    </xdr:from>
    <xdr:to>
      <xdr:col>10</xdr:col>
      <xdr:colOff>133350</xdr:colOff>
      <xdr:row>10</xdr:row>
      <xdr:rowOff>123825</xdr:rowOff>
    </xdr:to>
    <xdr:cxnSp macro="">
      <xdr:nvCxnSpPr>
        <xdr:cNvPr id="8" name="直線コネクタ 7">
          <a:extLst>
            <a:ext uri="{FF2B5EF4-FFF2-40B4-BE49-F238E27FC236}">
              <a16:creationId xmlns:a16="http://schemas.microsoft.com/office/drawing/2014/main" id="{00000000-0008-0000-0300-000008000000}"/>
            </a:ext>
          </a:extLst>
        </xdr:cNvPr>
        <xdr:cNvCxnSpPr/>
      </xdr:nvCxnSpPr>
      <xdr:spPr>
        <a:xfrm flipV="1">
          <a:off x="4200525" y="1819275"/>
          <a:ext cx="2790825" cy="19050"/>
        </a:xfrm>
        <a:prstGeom prst="line">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793750</xdr:colOff>
      <xdr:row>31</xdr:row>
      <xdr:rowOff>79375</xdr:rowOff>
    </xdr:from>
    <xdr:to>
      <xdr:col>6</xdr:col>
      <xdr:colOff>695325</xdr:colOff>
      <xdr:row>47</xdr:row>
      <xdr:rowOff>136525</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200024</xdr:colOff>
      <xdr:row>17</xdr:row>
      <xdr:rowOff>44144</xdr:rowOff>
    </xdr:from>
    <xdr:to>
      <xdr:col>3</xdr:col>
      <xdr:colOff>905634</xdr:colOff>
      <xdr:row>29</xdr:row>
      <xdr:rowOff>38552</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200024" y="3596969"/>
          <a:ext cx="3553585" cy="2118483"/>
        </a:xfrm>
        <a:prstGeom prst="rect">
          <a:avLst/>
        </a:prstGeom>
      </xdr:spPr>
    </xdr:pic>
    <xdr:clientData/>
  </xdr:twoCellAnchor>
  <xdr:twoCellAnchor>
    <xdr:from>
      <xdr:col>0</xdr:col>
      <xdr:colOff>200025</xdr:colOff>
      <xdr:row>17</xdr:row>
      <xdr:rowOff>38100</xdr:rowOff>
    </xdr:from>
    <xdr:to>
      <xdr:col>4</xdr:col>
      <xdr:colOff>0</xdr:colOff>
      <xdr:row>29</xdr:row>
      <xdr:rowOff>47625</xdr:rowOff>
    </xdr:to>
    <xdr:sp macro="" textlink="">
      <xdr:nvSpPr>
        <xdr:cNvPr id="12" name="四角形吹き出し 11">
          <a:extLst>
            <a:ext uri="{FF2B5EF4-FFF2-40B4-BE49-F238E27FC236}">
              <a16:creationId xmlns:a16="http://schemas.microsoft.com/office/drawing/2014/main" id="{00000000-0008-0000-0500-00000C000000}"/>
            </a:ext>
          </a:extLst>
        </xdr:cNvPr>
        <xdr:cNvSpPr/>
      </xdr:nvSpPr>
      <xdr:spPr>
        <a:xfrm>
          <a:off x="200025" y="3590925"/>
          <a:ext cx="3581400" cy="2133600"/>
        </a:xfrm>
        <a:prstGeom prst="wedgeRectCallout">
          <a:avLst>
            <a:gd name="adj1" fmla="val 36348"/>
            <a:gd name="adj2" fmla="val -593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133350</xdr:colOff>
      <xdr:row>17</xdr:row>
      <xdr:rowOff>0</xdr:rowOff>
    </xdr:from>
    <xdr:to>
      <xdr:col>9</xdr:col>
      <xdr:colOff>381000</xdr:colOff>
      <xdr:row>29</xdr:row>
      <xdr:rowOff>66675</xdr:rowOff>
    </xdr:to>
    <xdr:sp macro="" textlink="">
      <xdr:nvSpPr>
        <xdr:cNvPr id="31" name="四角形吹き出し 30">
          <a:extLst>
            <a:ext uri="{FF2B5EF4-FFF2-40B4-BE49-F238E27FC236}">
              <a16:creationId xmlns:a16="http://schemas.microsoft.com/office/drawing/2014/main" id="{00000000-0008-0000-0500-00001F000000}"/>
            </a:ext>
          </a:extLst>
        </xdr:cNvPr>
        <xdr:cNvSpPr/>
      </xdr:nvSpPr>
      <xdr:spPr>
        <a:xfrm>
          <a:off x="3914775" y="3552825"/>
          <a:ext cx="4267200" cy="2190750"/>
        </a:xfrm>
        <a:prstGeom prst="wedgeRectCallout">
          <a:avLst>
            <a:gd name="adj1" fmla="val -38429"/>
            <a:gd name="adj2" fmla="val -5720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409574</xdr:colOff>
      <xdr:row>12</xdr:row>
      <xdr:rowOff>114300</xdr:rowOff>
    </xdr:from>
    <xdr:to>
      <xdr:col>16</xdr:col>
      <xdr:colOff>619125</xdr:colOff>
      <xdr:row>24</xdr:row>
      <xdr:rowOff>19050</xdr:rowOff>
    </xdr:to>
    <xdr:sp macro="" textlink="">
      <xdr:nvSpPr>
        <xdr:cNvPr id="32" name="四角形吹き出し 31">
          <a:extLst>
            <a:ext uri="{FF2B5EF4-FFF2-40B4-BE49-F238E27FC236}">
              <a16:creationId xmlns:a16="http://schemas.microsoft.com/office/drawing/2014/main" id="{00000000-0008-0000-0500-000020000000}"/>
            </a:ext>
          </a:extLst>
        </xdr:cNvPr>
        <xdr:cNvSpPr/>
      </xdr:nvSpPr>
      <xdr:spPr>
        <a:xfrm>
          <a:off x="8896349" y="2619375"/>
          <a:ext cx="4324351" cy="2152650"/>
        </a:xfrm>
        <a:prstGeom prst="wedgeRectCallout">
          <a:avLst>
            <a:gd name="adj1" fmla="val -132507"/>
            <a:gd name="adj2" fmla="val -1801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xdr:col>
      <xdr:colOff>434768</xdr:colOff>
      <xdr:row>12</xdr:row>
      <xdr:rowOff>133349</xdr:rowOff>
    </xdr:from>
    <xdr:to>
      <xdr:col>16</xdr:col>
      <xdr:colOff>593255</xdr:colOff>
      <xdr:row>24</xdr:row>
      <xdr:rowOff>9524</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a:stretch>
          <a:fillRect/>
        </a:stretch>
      </xdr:blipFill>
      <xdr:spPr>
        <a:xfrm>
          <a:off x="8921543" y="2638424"/>
          <a:ext cx="4273287" cy="2124075"/>
        </a:xfrm>
        <a:prstGeom prst="rect">
          <a:avLst/>
        </a:prstGeom>
      </xdr:spPr>
    </xdr:pic>
    <xdr:clientData/>
  </xdr:twoCellAnchor>
  <xdr:twoCellAnchor editAs="oneCell">
    <xdr:from>
      <xdr:col>4</xdr:col>
      <xdr:colOff>150695</xdr:colOff>
      <xdr:row>17</xdr:row>
      <xdr:rowOff>47625</xdr:rowOff>
    </xdr:from>
    <xdr:to>
      <xdr:col>9</xdr:col>
      <xdr:colOff>379576</xdr:colOff>
      <xdr:row>29</xdr:row>
      <xdr:rowOff>57150</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stretch>
          <a:fillRect/>
        </a:stretch>
      </xdr:blipFill>
      <xdr:spPr>
        <a:xfrm>
          <a:off x="3932120" y="3600450"/>
          <a:ext cx="4248431"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793750</xdr:colOff>
      <xdr:row>31</xdr:row>
      <xdr:rowOff>79375</xdr:rowOff>
    </xdr:from>
    <xdr:to>
      <xdr:col>6</xdr:col>
      <xdr:colOff>695325</xdr:colOff>
      <xdr:row>47</xdr:row>
      <xdr:rowOff>136525</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29345</xdr:colOff>
      <xdr:row>30</xdr:row>
      <xdr:rowOff>95980</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85800" y="342900"/>
          <a:ext cx="5515745" cy="52299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619125</xdr:colOff>
      <xdr:row>22</xdr:row>
      <xdr:rowOff>0</xdr:rowOff>
    </xdr:from>
    <xdr:to>
      <xdr:col>16</xdr:col>
      <xdr:colOff>315335</xdr:colOff>
      <xdr:row>44</xdr:row>
      <xdr:rowOff>76846</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896100" y="5429250"/>
          <a:ext cx="7240010" cy="462979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xdr:row>
          <xdr:rowOff>0</xdr:rowOff>
        </xdr:from>
        <xdr:to>
          <xdr:col>18</xdr:col>
          <xdr:colOff>38100</xdr:colOff>
          <xdr:row>21</xdr:row>
          <xdr:rowOff>47625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C2:D8" totalsRowShown="0" headerRowDxfId="23" headerRowBorderDxfId="22" tableBorderDxfId="21" totalsRowBorderDxfId="20">
  <autoFilter ref="C2:D8" xr:uid="{00000000-0009-0000-0100-000002000000}"/>
  <tableColumns count="2">
    <tableColumn id="1" xr3:uid="{00000000-0010-0000-0000-000001000000}" name="関数名称" dataDxfId="19"/>
    <tableColumn id="2" xr3:uid="{00000000-0010-0000-0000-000002000000}" name="使用目的" dataDxfId="18"/>
  </tableColumns>
  <tableStyleInfo name="TableStyleMedium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7.xml"/><Relationship Id="rId4" Type="http://schemas.openxmlformats.org/officeDocument/2006/relationships/image" Target="../media/image13.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
  <sheetViews>
    <sheetView tabSelected="1" topLeftCell="A22" workbookViewId="0">
      <selection activeCell="P32" sqref="P32"/>
    </sheetView>
  </sheetViews>
  <sheetFormatPr defaultRowHeight="13.5" x14ac:dyDescent="0.15"/>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C2:AB26"/>
  <sheetViews>
    <sheetView zoomScale="80" zoomScaleNormal="80" workbookViewId="0">
      <selection activeCell="U30" sqref="U30"/>
    </sheetView>
  </sheetViews>
  <sheetFormatPr defaultRowHeight="13.5" x14ac:dyDescent="0.15"/>
  <cols>
    <col min="23" max="23" width="11.25" bestFit="1" customWidth="1"/>
    <col min="24" max="24" width="9" customWidth="1"/>
    <col min="25" max="25" width="15" customWidth="1"/>
  </cols>
  <sheetData>
    <row r="2" spans="3:28" ht="14.25" thickBot="1" x14ac:dyDescent="0.2"/>
    <row r="3" spans="3:28" ht="21.75" thickBot="1" x14ac:dyDescent="0.2">
      <c r="C3" s="82" t="s">
        <v>1</v>
      </c>
      <c r="D3" s="83"/>
      <c r="W3" s="37" t="s">
        <v>3</v>
      </c>
      <c r="X3" s="84" t="s">
        <v>4</v>
      </c>
      <c r="Y3" s="84"/>
      <c r="Z3" s="38" t="s">
        <v>5</v>
      </c>
      <c r="AA3" s="38"/>
      <c r="AB3" s="39"/>
    </row>
    <row r="17" spans="8:24" ht="14.25" thickBot="1" x14ac:dyDescent="0.2"/>
    <row r="18" spans="8:24" ht="21.75" thickBot="1" x14ac:dyDescent="0.2">
      <c r="H18" s="36" t="s">
        <v>0</v>
      </c>
    </row>
    <row r="21" spans="8:24" ht="14.25" thickBot="1" x14ac:dyDescent="0.2"/>
    <row r="22" spans="8:24" ht="13.5" customHeight="1" x14ac:dyDescent="0.15">
      <c r="U22" s="85" t="s">
        <v>2</v>
      </c>
      <c r="V22" s="86"/>
      <c r="W22" s="86"/>
      <c r="X22" s="87"/>
    </row>
    <row r="23" spans="8:24" ht="13.5" customHeight="1" x14ac:dyDescent="0.15">
      <c r="U23" s="88"/>
      <c r="V23" s="89"/>
      <c r="W23" s="89"/>
      <c r="X23" s="90"/>
    </row>
    <row r="24" spans="8:24" ht="13.5" customHeight="1" x14ac:dyDescent="0.15">
      <c r="U24" s="88"/>
      <c r="V24" s="89"/>
      <c r="W24" s="89"/>
      <c r="X24" s="90"/>
    </row>
    <row r="25" spans="8:24" ht="13.5" customHeight="1" x14ac:dyDescent="0.15">
      <c r="U25" s="88"/>
      <c r="V25" s="89"/>
      <c r="W25" s="89"/>
      <c r="X25" s="90"/>
    </row>
    <row r="26" spans="8:24" ht="13.5" customHeight="1" thickBot="1" x14ac:dyDescent="0.2">
      <c r="U26" s="91"/>
      <c r="V26" s="92"/>
      <c r="W26" s="92"/>
      <c r="X26" s="93"/>
    </row>
  </sheetData>
  <mergeCells count="3">
    <mergeCell ref="C3:D3"/>
    <mergeCell ref="X3:Y3"/>
    <mergeCell ref="U22:X26"/>
  </mergeCells>
  <phoneticPr fontId="1"/>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sheetPr>
  <dimension ref="B3:I11"/>
  <sheetViews>
    <sheetView zoomScale="80" zoomScaleNormal="80" workbookViewId="0">
      <selection activeCell="K8" sqref="K8"/>
    </sheetView>
  </sheetViews>
  <sheetFormatPr defaultRowHeight="13.5" x14ac:dyDescent="0.15"/>
  <cols>
    <col min="2" max="2" width="81.25" customWidth="1"/>
    <col min="4" max="8" width="10.625" customWidth="1"/>
    <col min="9" max="9" width="11.25" customWidth="1"/>
  </cols>
  <sheetData>
    <row r="3" spans="2:9" ht="61.5" customHeight="1" thickBot="1" x14ac:dyDescent="0.25">
      <c r="B3" s="10" t="s">
        <v>21</v>
      </c>
      <c r="D3" s="40" t="s">
        <v>78</v>
      </c>
      <c r="E3" s="40" t="s">
        <v>79</v>
      </c>
      <c r="F3" s="40" t="s">
        <v>80</v>
      </c>
      <c r="G3" s="40" t="s">
        <v>81</v>
      </c>
      <c r="H3" s="40" t="s">
        <v>82</v>
      </c>
      <c r="I3" s="40" t="s">
        <v>83</v>
      </c>
    </row>
    <row r="4" spans="2:9" ht="57" thickBot="1" x14ac:dyDescent="0.2">
      <c r="B4" s="9" t="s">
        <v>18</v>
      </c>
      <c r="D4" s="41">
        <v>1</v>
      </c>
      <c r="E4" s="41">
        <v>2</v>
      </c>
      <c r="F4" s="41">
        <v>3</v>
      </c>
      <c r="G4" s="41">
        <v>4</v>
      </c>
      <c r="H4" s="41">
        <v>5</v>
      </c>
      <c r="I4" s="42">
        <f>SUM(D4:H4)</f>
        <v>15</v>
      </c>
    </row>
    <row r="5" spans="2:9" ht="75" x14ac:dyDescent="0.15">
      <c r="B5" s="9" t="s">
        <v>22</v>
      </c>
    </row>
    <row r="6" spans="2:9" ht="37.5" x14ac:dyDescent="0.15">
      <c r="B6" s="9" t="s">
        <v>19</v>
      </c>
    </row>
    <row r="7" spans="2:9" ht="37.5" x14ac:dyDescent="0.15">
      <c r="B7" s="9" t="s">
        <v>20</v>
      </c>
      <c r="D7" s="1" t="s">
        <v>84</v>
      </c>
      <c r="E7" s="1" t="s">
        <v>85</v>
      </c>
    </row>
    <row r="8" spans="2:9" ht="56.25" x14ac:dyDescent="0.15">
      <c r="B8" s="9" t="s">
        <v>23</v>
      </c>
      <c r="D8" s="43">
        <v>61</v>
      </c>
      <c r="E8" s="1"/>
    </row>
    <row r="9" spans="2:9" ht="60" customHeight="1" x14ac:dyDescent="0.15">
      <c r="D9" s="43"/>
      <c r="E9" s="1"/>
    </row>
    <row r="10" spans="2:9" ht="60" customHeight="1" x14ac:dyDescent="0.15">
      <c r="D10" s="43"/>
      <c r="E10" s="1"/>
    </row>
    <row r="11" spans="2:9" ht="60" customHeight="1" x14ac:dyDescent="0.15">
      <c r="D11" s="43"/>
      <c r="E11" s="1"/>
    </row>
  </sheetData>
  <phoneticPr fontId="1"/>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249977111117893"/>
  </sheetPr>
  <dimension ref="C38:J42"/>
  <sheetViews>
    <sheetView topLeftCell="A2" workbookViewId="0">
      <selection activeCell="P17" sqref="P17"/>
    </sheetView>
  </sheetViews>
  <sheetFormatPr defaultRowHeight="13.5" x14ac:dyDescent="0.15"/>
  <cols>
    <col min="8" max="8" width="12.875" customWidth="1"/>
  </cols>
  <sheetData>
    <row r="38" spans="3:10" s="1" customFormat="1" ht="18.75" x14ac:dyDescent="0.15">
      <c r="C38" s="5" t="s">
        <v>6</v>
      </c>
      <c r="D38" s="5" t="s">
        <v>7</v>
      </c>
      <c r="E38" s="2"/>
      <c r="F38" s="2"/>
      <c r="G38" s="2"/>
      <c r="H38" s="2"/>
      <c r="I38" s="5" t="s">
        <v>6</v>
      </c>
    </row>
    <row r="39" spans="3:10" ht="18.75" x14ac:dyDescent="0.15">
      <c r="C39" s="6">
        <v>23</v>
      </c>
      <c r="D39" s="6" t="str">
        <f>IF(C39&gt;=20,"成人","未成年")</f>
        <v>成人</v>
      </c>
      <c r="E39" s="3" t="s">
        <v>16</v>
      </c>
      <c r="F39" s="3"/>
      <c r="G39" s="3"/>
      <c r="H39" s="3"/>
      <c r="I39" s="4">
        <v>23</v>
      </c>
      <c r="J39" s="3" t="s">
        <v>17</v>
      </c>
    </row>
    <row r="40" spans="3:10" ht="18.75" x14ac:dyDescent="0.15">
      <c r="C40" s="6">
        <v>19</v>
      </c>
      <c r="D40" s="6" t="str">
        <f t="shared" ref="D40:D42" si="0">IF(C40&gt;=20,"成人","未成年")</f>
        <v>未成年</v>
      </c>
      <c r="E40" s="3"/>
      <c r="F40" s="3"/>
      <c r="G40" s="3"/>
      <c r="H40" s="3"/>
      <c r="I40" s="4">
        <v>19</v>
      </c>
    </row>
    <row r="41" spans="3:10" ht="18.75" x14ac:dyDescent="0.15">
      <c r="C41" s="6">
        <v>57</v>
      </c>
      <c r="D41" s="6" t="str">
        <f t="shared" si="0"/>
        <v>成人</v>
      </c>
      <c r="E41" s="3"/>
      <c r="F41" s="3"/>
      <c r="G41" s="3"/>
      <c r="H41" s="3"/>
      <c r="I41" s="4">
        <v>57</v>
      </c>
    </row>
    <row r="42" spans="3:10" ht="18.75" x14ac:dyDescent="0.15">
      <c r="C42" s="6">
        <v>6</v>
      </c>
      <c r="D42" s="6" t="str">
        <f t="shared" si="0"/>
        <v>未成年</v>
      </c>
      <c r="E42" s="3"/>
      <c r="F42" s="3"/>
      <c r="G42" s="3"/>
      <c r="H42" s="3"/>
      <c r="I42" s="4">
        <v>6</v>
      </c>
    </row>
  </sheetData>
  <phoneticPr fontId="1"/>
  <conditionalFormatting sqref="I39:I42">
    <cfRule type="cellIs" dxfId="17" priority="1" operator="lessThan">
      <formula>20</formula>
    </cfRule>
  </conditionalFormatting>
  <conditionalFormatting sqref="I39:I43">
    <cfRule type="cellIs" dxfId="16" priority="2" operator="greaterThan">
      <formula>20</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27"/>
  <sheetViews>
    <sheetView zoomScaleNormal="100" workbookViewId="0">
      <selection activeCell="L7" sqref="L7"/>
    </sheetView>
  </sheetViews>
  <sheetFormatPr defaultRowHeight="13.5" x14ac:dyDescent="0.15"/>
  <cols>
    <col min="2" max="2" width="4.625" bestFit="1" customWidth="1"/>
    <col min="3" max="3" width="11.125" customWidth="1"/>
    <col min="4" max="4" width="13.125" customWidth="1"/>
    <col min="5" max="5" width="11.125" bestFit="1" customWidth="1"/>
    <col min="7" max="7" width="15" bestFit="1" customWidth="1"/>
    <col min="11" max="11" width="11.875" bestFit="1" customWidth="1"/>
    <col min="12" max="12" width="12" customWidth="1"/>
    <col min="13" max="13" width="4.375" customWidth="1"/>
    <col min="14" max="14" width="8.625" bestFit="1" customWidth="1"/>
    <col min="15" max="15" width="14.125" bestFit="1" customWidth="1"/>
  </cols>
  <sheetData>
    <row r="1" spans="2:15" ht="29.25" customHeight="1" x14ac:dyDescent="0.15"/>
    <row r="2" spans="2:15" ht="39.75" customHeight="1" thickBot="1" x14ac:dyDescent="0.2">
      <c r="B2" s="34"/>
      <c r="C2" s="28" t="s">
        <v>14</v>
      </c>
      <c r="D2" s="29" t="s">
        <v>15</v>
      </c>
    </row>
    <row r="3" spans="2:15" ht="39.950000000000003" customHeight="1" x14ac:dyDescent="0.15">
      <c r="B3" s="34" t="s">
        <v>66</v>
      </c>
      <c r="C3" s="35" t="s">
        <v>72</v>
      </c>
      <c r="D3" s="27" t="s">
        <v>8</v>
      </c>
      <c r="F3" s="96" t="s">
        <v>111</v>
      </c>
      <c r="G3" s="97"/>
      <c r="H3" s="97"/>
      <c r="I3" s="97"/>
      <c r="J3" s="98"/>
    </row>
    <row r="4" spans="2:15" ht="39.950000000000003" customHeight="1" x14ac:dyDescent="0.15">
      <c r="B4" s="34" t="s">
        <v>67</v>
      </c>
      <c r="C4" s="35" t="s">
        <v>73</v>
      </c>
      <c r="D4" s="27" t="s">
        <v>9</v>
      </c>
      <c r="F4" s="99"/>
      <c r="G4" s="100"/>
      <c r="H4" s="100"/>
      <c r="I4" s="100"/>
      <c r="J4" s="101"/>
    </row>
    <row r="5" spans="2:15" ht="39.950000000000003" customHeight="1" thickBot="1" x14ac:dyDescent="0.2">
      <c r="B5" s="34" t="s">
        <v>68</v>
      </c>
      <c r="C5" s="35" t="s">
        <v>74</v>
      </c>
      <c r="D5" s="27" t="s">
        <v>10</v>
      </c>
      <c r="F5" s="102"/>
      <c r="G5" s="103"/>
      <c r="H5" s="103"/>
      <c r="I5" s="103"/>
      <c r="J5" s="104"/>
    </row>
    <row r="6" spans="2:15" ht="39.950000000000003" customHeight="1" x14ac:dyDescent="0.15">
      <c r="B6" s="34" t="s">
        <v>69</v>
      </c>
      <c r="C6" s="35" t="s">
        <v>75</v>
      </c>
      <c r="D6" s="27" t="s">
        <v>11</v>
      </c>
      <c r="F6" s="64"/>
      <c r="G6" s="64"/>
      <c r="H6" s="64"/>
      <c r="I6" s="64"/>
      <c r="J6" s="64"/>
    </row>
    <row r="7" spans="2:15" ht="39.950000000000003" customHeight="1" x14ac:dyDescent="0.15">
      <c r="B7" s="34" t="s">
        <v>70</v>
      </c>
      <c r="C7" s="35" t="s">
        <v>76</v>
      </c>
      <c r="D7" s="27" t="s">
        <v>12</v>
      </c>
    </row>
    <row r="8" spans="2:15" ht="39.950000000000003" customHeight="1" x14ac:dyDescent="0.15">
      <c r="B8" s="34" t="s">
        <v>71</v>
      </c>
      <c r="C8" s="35" t="s">
        <v>77</v>
      </c>
      <c r="D8" s="27" t="s">
        <v>13</v>
      </c>
    </row>
    <row r="9" spans="2:15" ht="24.95" customHeight="1" thickBot="1" x14ac:dyDescent="0.2">
      <c r="B9" s="7"/>
    </row>
    <row r="10" spans="2:15" ht="14.25" thickBot="1" x14ac:dyDescent="0.2">
      <c r="G10" s="26"/>
      <c r="H10" t="s">
        <v>57</v>
      </c>
    </row>
    <row r="11" spans="2:15" ht="17.25" x14ac:dyDescent="0.15">
      <c r="N11" s="94" t="s">
        <v>58</v>
      </c>
      <c r="O11" s="95"/>
    </row>
    <row r="12" spans="2:15" ht="41.25" customHeight="1" x14ac:dyDescent="0.15">
      <c r="B12" s="11" t="s">
        <v>56</v>
      </c>
      <c r="C12" s="11" t="s">
        <v>24</v>
      </c>
      <c r="D12" s="11" t="s">
        <v>25</v>
      </c>
      <c r="E12" s="11" t="s">
        <v>26</v>
      </c>
      <c r="F12" s="11" t="s">
        <v>27</v>
      </c>
      <c r="G12" s="21" t="s">
        <v>59</v>
      </c>
      <c r="H12" s="11" t="s">
        <v>29</v>
      </c>
      <c r="I12" s="11" t="s">
        <v>30</v>
      </c>
      <c r="J12" s="11" t="s">
        <v>31</v>
      </c>
      <c r="K12" s="11" t="s">
        <v>32</v>
      </c>
      <c r="L12" s="31" t="s">
        <v>60</v>
      </c>
      <c r="N12" s="11" t="s">
        <v>27</v>
      </c>
      <c r="O12" s="11" t="s">
        <v>28</v>
      </c>
    </row>
    <row r="13" spans="2:15" x14ac:dyDescent="0.15">
      <c r="B13" s="12">
        <v>1</v>
      </c>
      <c r="C13" s="13">
        <v>44593</v>
      </c>
      <c r="D13" s="12">
        <v>1001</v>
      </c>
      <c r="E13" s="14" t="s">
        <v>33</v>
      </c>
      <c r="F13" s="12">
        <v>30003</v>
      </c>
      <c r="G13" s="24" t="str">
        <f t="shared" ref="G13:G22" si="0">VLOOKUP(F13,N$13:O$22,2,FALSE)</f>
        <v>修正テープ</v>
      </c>
      <c r="H13" s="15">
        <v>700</v>
      </c>
      <c r="I13" s="15">
        <v>10</v>
      </c>
      <c r="J13" s="15">
        <v>7000</v>
      </c>
      <c r="K13" s="12" t="s">
        <v>35</v>
      </c>
      <c r="L13" s="22" t="str">
        <f>IF(H13&gt;=1000,K13,"  ")</f>
        <v xml:space="preserve">  </v>
      </c>
      <c r="N13" s="12">
        <v>30003</v>
      </c>
      <c r="O13" s="14" t="s">
        <v>34</v>
      </c>
    </row>
    <row r="14" spans="2:15" x14ac:dyDescent="0.15">
      <c r="B14" s="16">
        <v>2</v>
      </c>
      <c r="C14" s="17">
        <v>44593</v>
      </c>
      <c r="D14" s="16">
        <v>3002</v>
      </c>
      <c r="E14" s="18" t="s">
        <v>36</v>
      </c>
      <c r="F14" s="16">
        <v>10005</v>
      </c>
      <c r="G14" s="25" t="str">
        <f t="shared" si="0"/>
        <v>付箋A</v>
      </c>
      <c r="H14" s="19">
        <v>350</v>
      </c>
      <c r="I14" s="19">
        <v>6</v>
      </c>
      <c r="J14" s="19">
        <v>2100</v>
      </c>
      <c r="K14" s="16" t="s">
        <v>38</v>
      </c>
      <c r="L14" s="22" t="str">
        <f t="shared" ref="L14:L22" si="1">IF(H14&gt;=1000,K14,"  ")</f>
        <v xml:space="preserve">  </v>
      </c>
      <c r="N14" s="16">
        <v>10005</v>
      </c>
      <c r="O14" s="18" t="s">
        <v>37</v>
      </c>
    </row>
    <row r="15" spans="2:15" x14ac:dyDescent="0.15">
      <c r="B15" s="12">
        <v>3</v>
      </c>
      <c r="C15" s="13">
        <v>44594</v>
      </c>
      <c r="D15" s="12">
        <v>2001</v>
      </c>
      <c r="E15" s="14" t="s">
        <v>39</v>
      </c>
      <c r="F15" s="12">
        <v>30003</v>
      </c>
      <c r="G15" s="24" t="str">
        <f t="shared" si="0"/>
        <v>修正テープ</v>
      </c>
      <c r="H15" s="15">
        <v>700</v>
      </c>
      <c r="I15" s="15">
        <v>12</v>
      </c>
      <c r="J15" s="15">
        <v>8400</v>
      </c>
      <c r="K15" s="12" t="s">
        <v>41</v>
      </c>
      <c r="L15" s="22" t="str">
        <f t="shared" si="1"/>
        <v xml:space="preserve">  </v>
      </c>
      <c r="N15" s="12">
        <v>40003</v>
      </c>
      <c r="O15" s="14" t="s">
        <v>40</v>
      </c>
    </row>
    <row r="16" spans="2:15" x14ac:dyDescent="0.15">
      <c r="B16" s="16">
        <v>4</v>
      </c>
      <c r="C16" s="17">
        <v>44594</v>
      </c>
      <c r="D16" s="16">
        <v>1003</v>
      </c>
      <c r="E16" s="18" t="s">
        <v>42</v>
      </c>
      <c r="F16" s="16">
        <v>10005</v>
      </c>
      <c r="G16" s="25" t="str">
        <f t="shared" si="0"/>
        <v>付箋A</v>
      </c>
      <c r="H16" s="19">
        <v>350</v>
      </c>
      <c r="I16" s="19">
        <v>4</v>
      </c>
      <c r="J16" s="19">
        <v>1400</v>
      </c>
      <c r="K16" s="16" t="s">
        <v>43</v>
      </c>
      <c r="L16" s="22" t="str">
        <f t="shared" si="1"/>
        <v xml:space="preserve">  </v>
      </c>
      <c r="N16" s="16">
        <v>10005</v>
      </c>
      <c r="O16" s="18" t="s">
        <v>37</v>
      </c>
    </row>
    <row r="17" spans="2:15" x14ac:dyDescent="0.15">
      <c r="B17" s="12">
        <v>5</v>
      </c>
      <c r="C17" s="13">
        <v>44595</v>
      </c>
      <c r="D17" s="12">
        <v>4002</v>
      </c>
      <c r="E17" s="14" t="s">
        <v>44</v>
      </c>
      <c r="F17" s="12">
        <v>30001</v>
      </c>
      <c r="G17" s="24" t="str">
        <f t="shared" si="0"/>
        <v>修正液</v>
      </c>
      <c r="H17" s="15">
        <v>700</v>
      </c>
      <c r="I17" s="15">
        <v>18</v>
      </c>
      <c r="J17" s="15">
        <v>7200</v>
      </c>
      <c r="K17" s="12" t="s">
        <v>46</v>
      </c>
      <c r="L17" s="22" t="str">
        <f t="shared" si="1"/>
        <v xml:space="preserve">  </v>
      </c>
      <c r="N17" s="12">
        <v>30001</v>
      </c>
      <c r="O17" s="14" t="s">
        <v>45</v>
      </c>
    </row>
    <row r="18" spans="2:15" x14ac:dyDescent="0.15">
      <c r="B18" s="16">
        <v>6</v>
      </c>
      <c r="C18" s="17">
        <v>44596</v>
      </c>
      <c r="D18" s="16">
        <v>4003</v>
      </c>
      <c r="E18" s="18" t="s">
        <v>47</v>
      </c>
      <c r="F18" s="16">
        <v>40004</v>
      </c>
      <c r="G18" s="25" t="str">
        <f t="shared" si="0"/>
        <v>PCクリーナー</v>
      </c>
      <c r="H18" s="19">
        <v>2000</v>
      </c>
      <c r="I18" s="19">
        <v>15</v>
      </c>
      <c r="J18" s="19">
        <v>30000</v>
      </c>
      <c r="K18" s="16" t="s">
        <v>43</v>
      </c>
      <c r="L18" s="23" t="str">
        <f t="shared" si="1"/>
        <v>村松</v>
      </c>
      <c r="N18" s="16">
        <v>40004</v>
      </c>
      <c r="O18" s="18" t="s">
        <v>48</v>
      </c>
    </row>
    <row r="19" spans="2:15" x14ac:dyDescent="0.15">
      <c r="B19" s="12">
        <v>7</v>
      </c>
      <c r="C19" s="13">
        <v>44597</v>
      </c>
      <c r="D19" s="12">
        <v>2003</v>
      </c>
      <c r="E19" s="14" t="s">
        <v>49</v>
      </c>
      <c r="F19" s="12">
        <v>30002</v>
      </c>
      <c r="G19" s="24" t="str">
        <f t="shared" si="0"/>
        <v>修正液</v>
      </c>
      <c r="H19" s="15">
        <v>500</v>
      </c>
      <c r="I19" s="15">
        <v>6</v>
      </c>
      <c r="J19" s="15">
        <v>3000</v>
      </c>
      <c r="K19" s="12" t="s">
        <v>43</v>
      </c>
      <c r="L19" s="23" t="str">
        <f t="shared" si="1"/>
        <v xml:space="preserve">  </v>
      </c>
      <c r="N19" s="12">
        <v>30002</v>
      </c>
      <c r="O19" s="14" t="s">
        <v>45</v>
      </c>
    </row>
    <row r="20" spans="2:15" x14ac:dyDescent="0.15">
      <c r="B20" s="16">
        <v>8</v>
      </c>
      <c r="C20" s="17">
        <v>44598</v>
      </c>
      <c r="D20" s="16">
        <v>3002</v>
      </c>
      <c r="E20" s="18" t="s">
        <v>36</v>
      </c>
      <c r="F20" s="16">
        <v>10001</v>
      </c>
      <c r="G20" s="25" t="str">
        <f t="shared" si="0"/>
        <v>A4用紙</v>
      </c>
      <c r="H20" s="19">
        <v>1200</v>
      </c>
      <c r="I20" s="19">
        <v>17</v>
      </c>
      <c r="J20" s="19">
        <v>20400</v>
      </c>
      <c r="K20" s="16" t="s">
        <v>38</v>
      </c>
      <c r="L20" s="23" t="str">
        <f t="shared" si="1"/>
        <v>瀬戸</v>
      </c>
      <c r="N20" s="16">
        <v>10001</v>
      </c>
      <c r="O20" s="18" t="s">
        <v>50</v>
      </c>
    </row>
    <row r="21" spans="2:15" x14ac:dyDescent="0.15">
      <c r="B21" s="12">
        <v>9</v>
      </c>
      <c r="C21" s="13">
        <v>44598</v>
      </c>
      <c r="D21" s="12">
        <v>2002</v>
      </c>
      <c r="E21" s="14" t="s">
        <v>51</v>
      </c>
      <c r="F21" s="12">
        <v>30004</v>
      </c>
      <c r="G21" s="24" t="str">
        <f t="shared" si="0"/>
        <v>蛍光ペン</v>
      </c>
      <c r="H21" s="15">
        <v>1000</v>
      </c>
      <c r="I21" s="15">
        <v>15</v>
      </c>
      <c r="J21" s="15">
        <v>15000</v>
      </c>
      <c r="K21" s="12" t="s">
        <v>35</v>
      </c>
      <c r="L21" s="23" t="str">
        <f t="shared" si="1"/>
        <v>川島</v>
      </c>
      <c r="N21" s="12">
        <v>30004</v>
      </c>
      <c r="O21" s="14" t="s">
        <v>52</v>
      </c>
    </row>
    <row r="22" spans="2:15" x14ac:dyDescent="0.15">
      <c r="B22" s="16">
        <v>10</v>
      </c>
      <c r="C22" s="17">
        <v>44599</v>
      </c>
      <c r="D22" s="16">
        <v>3001</v>
      </c>
      <c r="E22" s="18" t="s">
        <v>53</v>
      </c>
      <c r="F22" s="16">
        <v>10004</v>
      </c>
      <c r="G22" s="25" t="str">
        <f t="shared" si="0"/>
        <v>B5用紙</v>
      </c>
      <c r="H22" s="19">
        <v>800</v>
      </c>
      <c r="I22" s="19">
        <v>10</v>
      </c>
      <c r="J22" s="19">
        <v>8000</v>
      </c>
      <c r="K22" s="16" t="s">
        <v>55</v>
      </c>
      <c r="L22" s="22" t="str">
        <f t="shared" si="1"/>
        <v xml:space="preserve">  </v>
      </c>
      <c r="N22" s="16">
        <v>10004</v>
      </c>
      <c r="O22" s="18" t="s">
        <v>54</v>
      </c>
    </row>
    <row r="23" spans="2:15" x14ac:dyDescent="0.15">
      <c r="G23" s="32" t="s">
        <v>61</v>
      </c>
      <c r="H23" s="30">
        <f>AVERAGE(H13:H22)</f>
        <v>830</v>
      </c>
      <c r="I23" s="33" t="s">
        <v>65</v>
      </c>
      <c r="J23" s="30">
        <f>SUM(J13:J22)</f>
        <v>102500</v>
      </c>
    </row>
    <row r="24" spans="2:15" x14ac:dyDescent="0.15">
      <c r="G24" s="32" t="s">
        <v>62</v>
      </c>
      <c r="H24" s="30">
        <f>MAX(H13:H23)</f>
        <v>2000</v>
      </c>
      <c r="I24" s="8"/>
      <c r="J24" s="8"/>
    </row>
    <row r="25" spans="2:15" x14ac:dyDescent="0.15">
      <c r="G25" s="32" t="s">
        <v>63</v>
      </c>
      <c r="H25" s="30">
        <f>MIN(H13:H24)</f>
        <v>350</v>
      </c>
      <c r="I25" s="8"/>
      <c r="J25" s="8"/>
    </row>
    <row r="26" spans="2:15" x14ac:dyDescent="0.15">
      <c r="G26" s="32" t="s">
        <v>64</v>
      </c>
      <c r="H26" s="22">
        <f>COUNT(H13:H22)</f>
        <v>10</v>
      </c>
      <c r="I26" s="8"/>
      <c r="J26" s="8"/>
    </row>
    <row r="27" spans="2:15" x14ac:dyDescent="0.15">
      <c r="G27" s="20"/>
    </row>
  </sheetData>
  <mergeCells count="2">
    <mergeCell ref="N11:O11"/>
    <mergeCell ref="F3:J5"/>
  </mergeCells>
  <phoneticPr fontId="1"/>
  <pageMargins left="0.7" right="0.7" top="0.75" bottom="0.75" header="0.3" footer="0.3"/>
  <pageSetup paperSize="9" orientation="portrait" horizontalDpi="0"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P51"/>
  <sheetViews>
    <sheetView workbookViewId="0">
      <selection activeCell="M10" sqref="M10"/>
    </sheetView>
  </sheetViews>
  <sheetFormatPr defaultRowHeight="13.5" x14ac:dyDescent="0.15"/>
  <cols>
    <col min="1" max="1" width="18.5" bestFit="1" customWidth="1"/>
    <col min="3" max="3" width="9.875" customWidth="1"/>
    <col min="4" max="4" width="12.25" bestFit="1" customWidth="1"/>
    <col min="6" max="6" width="12.25" bestFit="1" customWidth="1"/>
    <col min="7" max="7" width="11.25" customWidth="1"/>
    <col min="9" max="9" width="11.25" customWidth="1"/>
  </cols>
  <sheetData>
    <row r="1" spans="1:16" x14ac:dyDescent="0.15">
      <c r="A1" s="44" t="s">
        <v>86</v>
      </c>
      <c r="B1" s="44"/>
      <c r="C1" s="44"/>
      <c r="D1" s="44"/>
      <c r="E1" s="44"/>
      <c r="F1" s="44"/>
      <c r="G1" s="44" t="s">
        <v>87</v>
      </c>
      <c r="H1" s="45">
        <v>45648</v>
      </c>
      <c r="I1" s="44"/>
      <c r="J1" s="44"/>
      <c r="K1" s="44"/>
      <c r="L1" s="44"/>
      <c r="M1" s="44"/>
      <c r="N1" s="44"/>
      <c r="O1" s="44"/>
      <c r="P1" s="44"/>
    </row>
    <row r="2" spans="1:16" x14ac:dyDescent="0.15">
      <c r="A2" s="44"/>
      <c r="B2" s="44"/>
      <c r="C2" s="44"/>
      <c r="D2" s="44"/>
      <c r="E2" s="44"/>
      <c r="F2" s="44"/>
      <c r="G2" s="44"/>
      <c r="H2" s="44"/>
      <c r="I2" s="44"/>
      <c r="J2" s="44"/>
      <c r="K2" s="44"/>
      <c r="L2" s="44"/>
      <c r="M2" s="44"/>
      <c r="N2" s="44"/>
      <c r="O2" s="44"/>
      <c r="P2" s="44"/>
    </row>
    <row r="3" spans="1:16" ht="14.25" thickBot="1" x14ac:dyDescent="0.2">
      <c r="A3" s="44"/>
      <c r="B3" s="44" t="s">
        <v>88</v>
      </c>
      <c r="C3" s="44">
        <v>1.78</v>
      </c>
      <c r="D3" s="61" t="s">
        <v>89</v>
      </c>
      <c r="E3" s="62">
        <f>C3*C3*22</f>
        <v>69.704800000000006</v>
      </c>
      <c r="F3" s="46"/>
      <c r="G3" s="44" t="s">
        <v>90</v>
      </c>
      <c r="H3" s="44">
        <v>78</v>
      </c>
      <c r="I3" s="44"/>
      <c r="J3" s="44"/>
      <c r="K3" s="44"/>
      <c r="L3" s="44"/>
      <c r="M3" s="44"/>
      <c r="N3" s="44"/>
      <c r="O3" s="44"/>
      <c r="P3" s="44"/>
    </row>
    <row r="4" spans="1:16" ht="14.25" customHeight="1" x14ac:dyDescent="0.15">
      <c r="A4" s="44"/>
      <c r="B4" s="44"/>
      <c r="C4" s="44"/>
      <c r="D4" s="105" t="s">
        <v>110</v>
      </c>
      <c r="E4" s="106"/>
      <c r="F4" s="56"/>
      <c r="G4" s="44"/>
      <c r="H4" s="44"/>
      <c r="I4" s="44"/>
      <c r="J4" s="44"/>
      <c r="K4" s="44"/>
      <c r="L4" s="44"/>
      <c r="M4" s="44"/>
      <c r="N4" s="44"/>
      <c r="O4" s="44"/>
    </row>
    <row r="5" spans="1:16" ht="14.25" customHeight="1" thickBot="1" x14ac:dyDescent="0.2">
      <c r="A5" s="44"/>
      <c r="B5" s="44"/>
      <c r="C5" s="44"/>
      <c r="D5" s="107"/>
      <c r="E5" s="108"/>
      <c r="F5" s="56"/>
      <c r="G5" s="44"/>
      <c r="H5" s="44"/>
      <c r="I5" s="44"/>
      <c r="J5" s="44"/>
      <c r="K5" s="44"/>
      <c r="L5" s="44"/>
      <c r="M5" s="44"/>
      <c r="N5" s="44"/>
      <c r="O5" s="44"/>
    </row>
    <row r="6" spans="1:16" ht="14.25" customHeight="1" x14ac:dyDescent="0.15">
      <c r="A6" s="44"/>
      <c r="B6" s="44"/>
      <c r="C6" s="44"/>
      <c r="D6" s="57"/>
      <c r="E6" s="57"/>
      <c r="F6" s="56"/>
      <c r="G6" s="44"/>
      <c r="H6" s="44"/>
      <c r="I6" s="44"/>
      <c r="J6" s="44"/>
      <c r="K6" s="44"/>
      <c r="L6" s="44"/>
      <c r="M6" s="44"/>
      <c r="N6" s="44"/>
      <c r="O6" s="44"/>
    </row>
    <row r="7" spans="1:16" ht="27" x14ac:dyDescent="0.15">
      <c r="A7" s="1" t="s">
        <v>91</v>
      </c>
      <c r="B7" s="1" t="s">
        <v>92</v>
      </c>
      <c r="C7" s="1" t="s">
        <v>93</v>
      </c>
      <c r="D7" s="63" t="s">
        <v>112</v>
      </c>
      <c r="E7" s="47" t="s">
        <v>94</v>
      </c>
      <c r="F7" s="47" t="s">
        <v>95</v>
      </c>
      <c r="G7" s="1" t="s">
        <v>96</v>
      </c>
      <c r="H7" s="44"/>
      <c r="I7" s="44"/>
      <c r="J7" s="44"/>
      <c r="K7" s="44"/>
      <c r="L7" s="44"/>
      <c r="M7" s="44"/>
      <c r="N7" s="44"/>
      <c r="O7" s="44"/>
    </row>
    <row r="8" spans="1:16" ht="17.25" x14ac:dyDescent="0.2">
      <c r="A8" s="48">
        <v>46019</v>
      </c>
      <c r="B8" s="49">
        <f>A8</f>
        <v>46019</v>
      </c>
      <c r="C8" s="58">
        <v>70</v>
      </c>
      <c r="D8" s="59">
        <f>C8/C$3/C$3</f>
        <v>22.093170054286077</v>
      </c>
      <c r="E8" s="44">
        <v>120</v>
      </c>
      <c r="F8" s="58">
        <v>80</v>
      </c>
      <c r="G8" s="58">
        <v>80</v>
      </c>
      <c r="H8" s="44"/>
      <c r="I8" s="60" t="s">
        <v>97</v>
      </c>
      <c r="J8" s="44"/>
      <c r="K8" s="44"/>
      <c r="L8" s="44"/>
      <c r="M8" s="44"/>
      <c r="N8" s="44"/>
      <c r="O8" s="44"/>
    </row>
    <row r="9" spans="1:16" ht="17.25" x14ac:dyDescent="0.2">
      <c r="A9" s="48">
        <v>46020</v>
      </c>
      <c r="B9" s="49">
        <f t="shared" ref="B9:B16" si="0">A9</f>
        <v>46020</v>
      </c>
      <c r="C9" s="58">
        <v>72</v>
      </c>
      <c r="D9" s="59">
        <f t="shared" ref="D9:D16" si="1">C9/C$3/C$3</f>
        <v>22.724403484408537</v>
      </c>
      <c r="E9" s="44">
        <v>100</v>
      </c>
      <c r="F9" s="58">
        <v>100</v>
      </c>
      <c r="G9" s="58">
        <v>75</v>
      </c>
      <c r="H9" s="44"/>
      <c r="I9" s="44" t="s">
        <v>98</v>
      </c>
      <c r="J9" s="1" t="s">
        <v>99</v>
      </c>
      <c r="K9" s="44"/>
      <c r="L9" s="44"/>
      <c r="M9" s="44"/>
      <c r="N9" s="44"/>
      <c r="O9" s="44"/>
    </row>
    <row r="10" spans="1:16" ht="17.25" x14ac:dyDescent="0.2">
      <c r="A10" s="48">
        <v>46021</v>
      </c>
      <c r="B10" s="49">
        <f t="shared" si="0"/>
        <v>46021</v>
      </c>
      <c r="C10" s="58">
        <v>71</v>
      </c>
      <c r="D10" s="59">
        <f t="shared" si="1"/>
        <v>22.408786769347305</v>
      </c>
      <c r="E10" s="44">
        <v>90</v>
      </c>
      <c r="F10" s="58">
        <v>92</v>
      </c>
      <c r="G10" s="58">
        <v>85</v>
      </c>
      <c r="H10" s="44"/>
      <c r="I10" s="44" t="s">
        <v>100</v>
      </c>
      <c r="J10" s="1" t="s">
        <v>101</v>
      </c>
      <c r="K10" s="44"/>
      <c r="L10" s="44"/>
      <c r="M10" s="44"/>
      <c r="N10" s="44"/>
      <c r="O10" s="44"/>
    </row>
    <row r="11" spans="1:16" ht="17.25" x14ac:dyDescent="0.2">
      <c r="A11" s="48">
        <v>46022</v>
      </c>
      <c r="B11" s="49">
        <f t="shared" si="0"/>
        <v>46022</v>
      </c>
      <c r="C11" s="58">
        <v>72</v>
      </c>
      <c r="D11" s="59">
        <f t="shared" si="1"/>
        <v>22.724403484408537</v>
      </c>
      <c r="E11" s="44">
        <v>130</v>
      </c>
      <c r="F11" s="58">
        <v>66</v>
      </c>
      <c r="G11" s="58">
        <v>72</v>
      </c>
      <c r="H11" s="44"/>
      <c r="I11" s="44" t="s">
        <v>102</v>
      </c>
      <c r="J11" s="1" t="s">
        <v>103</v>
      </c>
      <c r="K11" s="44"/>
      <c r="L11" s="44"/>
      <c r="M11" s="44"/>
      <c r="N11" s="44"/>
      <c r="O11" s="44"/>
    </row>
    <row r="12" spans="1:16" ht="17.25" x14ac:dyDescent="0.2">
      <c r="A12" s="48">
        <v>46023</v>
      </c>
      <c r="B12" s="49">
        <f t="shared" si="0"/>
        <v>46023</v>
      </c>
      <c r="C12" s="58">
        <v>72</v>
      </c>
      <c r="D12" s="59">
        <f t="shared" si="1"/>
        <v>22.724403484408537</v>
      </c>
      <c r="E12" s="44">
        <v>140</v>
      </c>
      <c r="F12" s="58">
        <v>80</v>
      </c>
      <c r="G12" s="58">
        <v>90</v>
      </c>
      <c r="H12" s="44"/>
      <c r="I12" s="44" t="s">
        <v>104</v>
      </c>
      <c r="J12" s="1" t="s">
        <v>105</v>
      </c>
      <c r="K12" s="44"/>
      <c r="L12" s="44"/>
      <c r="M12" s="44"/>
      <c r="N12" s="44"/>
      <c r="O12" s="44"/>
    </row>
    <row r="13" spans="1:16" ht="17.25" x14ac:dyDescent="0.2">
      <c r="A13" s="48">
        <v>46024</v>
      </c>
      <c r="B13" s="49">
        <f t="shared" si="0"/>
        <v>46024</v>
      </c>
      <c r="C13" s="58">
        <v>73</v>
      </c>
      <c r="D13" s="59">
        <f t="shared" si="1"/>
        <v>23.040020199469762</v>
      </c>
      <c r="E13" s="44">
        <v>145</v>
      </c>
      <c r="F13" s="58">
        <v>85</v>
      </c>
      <c r="G13" s="58">
        <v>78</v>
      </c>
      <c r="H13" s="44"/>
      <c r="I13" s="44" t="s">
        <v>106</v>
      </c>
      <c r="J13" s="1" t="s">
        <v>107</v>
      </c>
      <c r="K13" s="44"/>
      <c r="L13" s="44"/>
      <c r="M13" s="44"/>
      <c r="N13" s="44"/>
      <c r="O13" s="44"/>
    </row>
    <row r="14" spans="1:16" ht="17.25" x14ac:dyDescent="0.2">
      <c r="A14" s="48">
        <v>46025</v>
      </c>
      <c r="B14" s="49">
        <f t="shared" si="0"/>
        <v>46025</v>
      </c>
      <c r="C14" s="58">
        <v>74</v>
      </c>
      <c r="D14" s="59">
        <f t="shared" si="1"/>
        <v>23.35563691453099</v>
      </c>
      <c r="E14" s="44">
        <v>134</v>
      </c>
      <c r="F14" s="58">
        <v>91</v>
      </c>
      <c r="G14" s="58">
        <v>82</v>
      </c>
      <c r="H14" s="44"/>
      <c r="I14" s="44" t="s">
        <v>108</v>
      </c>
      <c r="J14" s="1" t="s">
        <v>109</v>
      </c>
      <c r="K14" s="44"/>
      <c r="L14" s="44"/>
      <c r="M14" s="44"/>
      <c r="N14" s="44"/>
      <c r="O14" s="44"/>
    </row>
    <row r="15" spans="1:16" ht="17.25" x14ac:dyDescent="0.2">
      <c r="A15" s="48">
        <v>46026</v>
      </c>
      <c r="B15" s="49">
        <f t="shared" si="0"/>
        <v>46026</v>
      </c>
      <c r="C15" s="58">
        <v>75</v>
      </c>
      <c r="D15" s="59">
        <f t="shared" si="1"/>
        <v>23.671253629592222</v>
      </c>
      <c r="E15" s="44">
        <v>110</v>
      </c>
      <c r="F15" s="58">
        <v>100</v>
      </c>
      <c r="G15" s="58">
        <v>84</v>
      </c>
      <c r="H15" s="44"/>
      <c r="I15" s="44"/>
      <c r="J15" s="44"/>
      <c r="K15" s="44"/>
      <c r="L15" s="44"/>
      <c r="M15" s="44"/>
      <c r="N15" s="44"/>
      <c r="O15" s="44"/>
    </row>
    <row r="16" spans="1:16" ht="17.25" x14ac:dyDescent="0.2">
      <c r="A16" s="48">
        <v>46027</v>
      </c>
      <c r="B16" s="49">
        <f t="shared" si="0"/>
        <v>46027</v>
      </c>
      <c r="C16" s="58">
        <v>80</v>
      </c>
      <c r="D16" s="59">
        <f t="shared" si="1"/>
        <v>25.249337204898367</v>
      </c>
      <c r="E16" s="44">
        <v>95</v>
      </c>
      <c r="F16" s="58">
        <v>80</v>
      </c>
      <c r="G16" s="58">
        <v>70</v>
      </c>
      <c r="H16" s="44"/>
      <c r="I16" s="44"/>
      <c r="J16" s="44"/>
      <c r="K16" s="44"/>
      <c r="L16" s="44"/>
      <c r="M16" s="44"/>
      <c r="N16" s="44"/>
      <c r="O16" s="44"/>
    </row>
    <row r="17" spans="1:15" x14ac:dyDescent="0.15">
      <c r="A17" s="48"/>
      <c r="B17" s="49"/>
      <c r="E17" s="44"/>
      <c r="F17" s="44"/>
      <c r="G17" s="44"/>
      <c r="H17" s="44"/>
      <c r="I17" s="44"/>
      <c r="J17" s="44"/>
      <c r="K17" s="44"/>
      <c r="L17" s="44"/>
      <c r="M17" s="44"/>
      <c r="N17" s="44"/>
      <c r="O17" s="44"/>
    </row>
    <row r="18" spans="1:15" x14ac:dyDescent="0.15">
      <c r="A18" s="44"/>
      <c r="B18" s="44"/>
      <c r="E18" s="44"/>
      <c r="F18" s="44"/>
      <c r="G18" s="44"/>
      <c r="H18" s="44"/>
      <c r="I18" s="44"/>
      <c r="J18" s="44"/>
      <c r="K18" s="44"/>
      <c r="L18" s="44"/>
      <c r="M18" s="44"/>
      <c r="N18" s="44"/>
      <c r="O18" s="44"/>
    </row>
    <row r="19" spans="1:15" x14ac:dyDescent="0.15">
      <c r="A19" s="44"/>
      <c r="B19" s="44"/>
      <c r="E19" s="44"/>
      <c r="F19" s="44"/>
      <c r="G19" s="44"/>
      <c r="H19" s="44"/>
      <c r="I19" s="44"/>
      <c r="J19" s="44"/>
      <c r="K19" s="44"/>
      <c r="L19" s="44"/>
      <c r="M19" s="44"/>
      <c r="N19" s="44"/>
      <c r="O19" s="44"/>
    </row>
    <row r="20" spans="1:15" x14ac:dyDescent="0.15">
      <c r="A20" s="44"/>
      <c r="B20" s="44"/>
      <c r="E20" s="44"/>
      <c r="F20" s="44"/>
      <c r="G20" s="44"/>
      <c r="H20" s="44"/>
      <c r="I20" s="44"/>
      <c r="J20" s="44"/>
      <c r="K20" s="44"/>
      <c r="L20" s="44"/>
      <c r="M20" s="44"/>
      <c r="N20" s="44"/>
      <c r="O20" s="44"/>
    </row>
    <row r="21" spans="1:15" x14ac:dyDescent="0.15">
      <c r="A21" s="44"/>
      <c r="B21" s="44"/>
      <c r="E21" s="44"/>
      <c r="F21" s="44"/>
      <c r="G21" s="44"/>
      <c r="H21" s="44"/>
      <c r="I21" s="44"/>
      <c r="J21" s="44"/>
      <c r="K21" s="44"/>
      <c r="L21" s="44"/>
      <c r="M21" s="44"/>
      <c r="N21" s="44"/>
      <c r="O21" s="44"/>
    </row>
    <row r="22" spans="1:15" x14ac:dyDescent="0.15">
      <c r="A22" s="44"/>
      <c r="B22" s="44"/>
      <c r="E22" s="44"/>
      <c r="F22" s="44"/>
      <c r="G22" s="44"/>
      <c r="H22" s="44"/>
      <c r="I22" s="44"/>
      <c r="J22" s="44"/>
      <c r="K22" s="44"/>
      <c r="L22" s="44"/>
      <c r="M22" s="44"/>
      <c r="N22" s="44"/>
      <c r="O22" s="44"/>
    </row>
    <row r="23" spans="1:15" x14ac:dyDescent="0.15">
      <c r="A23" s="44"/>
      <c r="B23" s="44"/>
      <c r="E23" s="44"/>
      <c r="F23" s="44"/>
      <c r="G23" s="44"/>
      <c r="H23" s="44"/>
      <c r="I23" s="44"/>
      <c r="J23" s="44"/>
      <c r="K23" s="44"/>
      <c r="L23" s="44"/>
      <c r="M23" s="44"/>
      <c r="N23" s="44"/>
      <c r="O23" s="44"/>
    </row>
    <row r="24" spans="1:15" x14ac:dyDescent="0.15">
      <c r="A24" s="44"/>
      <c r="B24" s="44"/>
      <c r="C24" s="44"/>
      <c r="D24" s="44"/>
      <c r="E24" s="44"/>
      <c r="F24" s="44"/>
      <c r="G24" s="44"/>
      <c r="H24" s="44"/>
      <c r="I24" s="44"/>
      <c r="J24" s="44"/>
      <c r="K24" s="44"/>
      <c r="L24" s="44"/>
      <c r="M24" s="44"/>
      <c r="N24" s="44"/>
      <c r="O24" s="44"/>
    </row>
    <row r="28" spans="1:15" x14ac:dyDescent="0.15">
      <c r="C28" s="109"/>
      <c r="D28" s="109"/>
      <c r="E28" s="109"/>
      <c r="F28" s="109"/>
      <c r="G28" s="109"/>
      <c r="H28" s="51"/>
    </row>
    <row r="29" spans="1:15" ht="18.75" customHeight="1" x14ac:dyDescent="0.15">
      <c r="C29" s="52"/>
      <c r="D29" s="52"/>
      <c r="E29" s="52"/>
      <c r="F29" s="52"/>
      <c r="G29" s="52"/>
      <c r="H29" s="52"/>
    </row>
    <row r="30" spans="1:15" ht="20.100000000000001" customHeight="1" x14ac:dyDescent="0.15">
      <c r="C30" s="55"/>
      <c r="D30" s="55"/>
      <c r="E30" s="55"/>
      <c r="F30" s="55"/>
      <c r="G30" s="55"/>
      <c r="H30" s="55"/>
      <c r="I30" s="50"/>
      <c r="J30" s="50"/>
    </row>
    <row r="31" spans="1:15" ht="20.100000000000001" customHeight="1" x14ac:dyDescent="0.15">
      <c r="C31" s="55"/>
      <c r="D31" s="55"/>
      <c r="E31" s="55"/>
      <c r="F31" s="55"/>
      <c r="G31" s="55"/>
      <c r="H31" s="55"/>
      <c r="I31" s="50"/>
      <c r="J31" s="50"/>
    </row>
    <row r="32" spans="1:15" ht="20.100000000000001" customHeight="1" x14ac:dyDescent="0.15">
      <c r="C32" s="55"/>
      <c r="D32" s="55"/>
      <c r="E32" s="55"/>
      <c r="F32" s="55"/>
      <c r="G32" s="55"/>
      <c r="H32" s="55"/>
      <c r="I32" s="50"/>
      <c r="J32" s="50"/>
    </row>
    <row r="33" spans="3:10" ht="20.100000000000001" customHeight="1" x14ac:dyDescent="0.15">
      <c r="C33" s="55"/>
      <c r="D33" s="55"/>
      <c r="E33" s="55"/>
      <c r="F33" s="55"/>
      <c r="G33" s="55"/>
      <c r="H33" s="55"/>
      <c r="I33" s="50"/>
      <c r="J33" s="50"/>
    </row>
    <row r="34" spans="3:10" ht="20.100000000000001" customHeight="1" x14ac:dyDescent="0.15">
      <c r="C34" s="55"/>
      <c r="D34" s="55"/>
      <c r="E34" s="55"/>
      <c r="F34" s="55"/>
      <c r="G34" s="55"/>
      <c r="H34" s="55"/>
      <c r="I34" s="50"/>
      <c r="J34" s="50"/>
    </row>
    <row r="35" spans="3:10" ht="20.100000000000001" customHeight="1" x14ac:dyDescent="0.15">
      <c r="C35" s="55"/>
      <c r="D35" s="55"/>
      <c r="E35" s="55"/>
      <c r="F35" s="55"/>
      <c r="G35" s="55"/>
      <c r="H35" s="55"/>
      <c r="I35" s="50"/>
      <c r="J35" s="50"/>
    </row>
    <row r="36" spans="3:10" ht="18.75" customHeight="1" x14ac:dyDescent="0.15">
      <c r="C36" s="53"/>
      <c r="D36" s="54"/>
      <c r="E36" s="54"/>
      <c r="F36" s="54"/>
      <c r="G36" s="54"/>
      <c r="H36" s="54"/>
      <c r="I36" s="50"/>
      <c r="J36" s="50"/>
    </row>
    <row r="37" spans="3:10" x14ac:dyDescent="0.15">
      <c r="C37" s="51"/>
      <c r="D37" s="51"/>
      <c r="E37" s="51"/>
      <c r="F37" s="51"/>
      <c r="G37" s="51"/>
      <c r="H37" s="51"/>
    </row>
    <row r="38" spans="3:10" x14ac:dyDescent="0.15">
      <c r="C38" s="51"/>
      <c r="D38" s="51"/>
      <c r="E38" s="51"/>
      <c r="F38" s="51"/>
      <c r="G38" s="51"/>
      <c r="H38" s="51"/>
    </row>
    <row r="39" spans="3:10" x14ac:dyDescent="0.15">
      <c r="C39" s="51"/>
      <c r="D39" s="51"/>
      <c r="E39" s="51"/>
      <c r="F39" s="51"/>
      <c r="G39" s="51"/>
      <c r="H39" s="51"/>
    </row>
    <row r="40" spans="3:10" x14ac:dyDescent="0.15">
      <c r="C40" s="51"/>
      <c r="D40" s="51"/>
      <c r="E40" s="51"/>
      <c r="F40" s="51"/>
      <c r="G40" s="51"/>
      <c r="H40" s="51"/>
    </row>
    <row r="41" spans="3:10" ht="18.75" customHeight="1" x14ac:dyDescent="0.15">
      <c r="C41" s="53"/>
      <c r="D41" s="51"/>
      <c r="E41" s="51"/>
      <c r="F41" s="51"/>
      <c r="G41" s="51"/>
      <c r="H41" s="51"/>
    </row>
    <row r="42" spans="3:10" x14ac:dyDescent="0.15">
      <c r="C42" s="51"/>
      <c r="D42" s="51"/>
      <c r="E42" s="51"/>
      <c r="F42" s="51"/>
      <c r="G42" s="51"/>
      <c r="H42" s="51"/>
    </row>
    <row r="43" spans="3:10" x14ac:dyDescent="0.15">
      <c r="C43" s="51"/>
      <c r="D43" s="51"/>
      <c r="E43" s="51"/>
      <c r="F43" s="51"/>
      <c r="G43" s="51"/>
      <c r="H43" s="51"/>
    </row>
    <row r="44" spans="3:10" x14ac:dyDescent="0.15">
      <c r="C44" s="51"/>
      <c r="D44" s="51"/>
      <c r="E44" s="51"/>
      <c r="F44" s="51"/>
      <c r="G44" s="51"/>
      <c r="H44" s="51"/>
    </row>
    <row r="45" spans="3:10" x14ac:dyDescent="0.15">
      <c r="C45" s="51"/>
      <c r="D45" s="51"/>
      <c r="E45" s="51"/>
      <c r="F45" s="51"/>
      <c r="G45" s="51"/>
      <c r="H45" s="51"/>
    </row>
    <row r="46" spans="3:10" x14ac:dyDescent="0.15">
      <c r="C46" s="51"/>
      <c r="D46" s="51"/>
      <c r="E46" s="51"/>
      <c r="F46" s="51"/>
      <c r="G46" s="51"/>
      <c r="H46" s="51"/>
    </row>
    <row r="47" spans="3:10" x14ac:dyDescent="0.15">
      <c r="C47" s="51"/>
      <c r="D47" s="51"/>
      <c r="E47" s="51"/>
      <c r="F47" s="51"/>
      <c r="G47" s="51"/>
      <c r="H47" s="51"/>
    </row>
    <row r="48" spans="3:10" x14ac:dyDescent="0.15">
      <c r="C48" s="51"/>
      <c r="D48" s="51"/>
      <c r="E48" s="51"/>
      <c r="F48" s="51"/>
      <c r="G48" s="51"/>
      <c r="H48" s="51"/>
    </row>
    <row r="49" spans="3:8" x14ac:dyDescent="0.15">
      <c r="C49" s="51"/>
      <c r="D49" s="51"/>
      <c r="E49" s="51"/>
      <c r="F49" s="51"/>
      <c r="G49" s="51"/>
      <c r="H49" s="51"/>
    </row>
    <row r="50" spans="3:8" x14ac:dyDescent="0.15">
      <c r="C50" s="51"/>
      <c r="D50" s="51"/>
      <c r="E50" s="51"/>
      <c r="F50" s="51"/>
      <c r="G50" s="51"/>
      <c r="H50" s="51"/>
    </row>
    <row r="51" spans="3:8" x14ac:dyDescent="0.15">
      <c r="C51" s="51"/>
      <c r="D51" s="51"/>
      <c r="E51" s="51"/>
      <c r="F51" s="51"/>
      <c r="G51" s="51"/>
      <c r="H51" s="51"/>
    </row>
  </sheetData>
  <mergeCells count="2">
    <mergeCell ref="D4:E5"/>
    <mergeCell ref="C28:G28"/>
  </mergeCells>
  <phoneticPr fontId="1"/>
  <conditionalFormatting sqref="B8">
    <cfRule type="cellIs" dxfId="15" priority="4" operator="equal">
      <formula>"日"</formula>
    </cfRule>
    <cfRule type="expression" dxfId="14" priority="14">
      <formula>WEEKDAY(B8)=1</formula>
    </cfRule>
  </conditionalFormatting>
  <conditionalFormatting sqref="B8:B17">
    <cfRule type="expression" dxfId="13" priority="13">
      <formula>WEEKDAY(B8)=7</formula>
    </cfRule>
  </conditionalFormatting>
  <conditionalFormatting sqref="B9:B17">
    <cfRule type="expression" dxfId="12" priority="11">
      <formula>WEEKDAY(B9)=1</formula>
    </cfRule>
  </conditionalFormatting>
  <conditionalFormatting sqref="C8:C16">
    <cfRule type="cellIs" dxfId="11" priority="9" operator="greaterThan">
      <formula>$H$3</formula>
    </cfRule>
  </conditionalFormatting>
  <conditionalFormatting sqref="D8:D16">
    <cfRule type="cellIs" dxfId="10" priority="3" operator="greaterThan">
      <formula>25</formula>
    </cfRule>
  </conditionalFormatting>
  <conditionalFormatting sqref="E8:E16">
    <cfRule type="cellIs" dxfId="9" priority="7" operator="notBetween">
      <formula>100</formula>
      <formula>140</formula>
    </cfRule>
  </conditionalFormatting>
  <conditionalFormatting sqref="F8:F16">
    <cfRule type="cellIs" dxfId="8" priority="1" operator="notBetween">
      <formula>60</formula>
      <formula>90</formula>
    </cfRule>
  </conditionalFormatting>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51"/>
  <sheetViews>
    <sheetView workbookViewId="0">
      <selection activeCell="P18" sqref="P18"/>
    </sheetView>
  </sheetViews>
  <sheetFormatPr defaultRowHeight="13.5" x14ac:dyDescent="0.15"/>
  <cols>
    <col min="1" max="1" width="18.5" bestFit="1" customWidth="1"/>
    <col min="3" max="3" width="9.875" customWidth="1"/>
    <col min="4" max="4" width="12.25" bestFit="1" customWidth="1"/>
    <col min="6" max="6" width="12.25" bestFit="1" customWidth="1"/>
    <col min="7" max="7" width="11.25" customWidth="1"/>
    <col min="9" max="9" width="11.25" customWidth="1"/>
  </cols>
  <sheetData>
    <row r="1" spans="1:16" x14ac:dyDescent="0.15">
      <c r="A1" s="44" t="s">
        <v>86</v>
      </c>
      <c r="B1" s="44"/>
      <c r="C1" s="44"/>
      <c r="D1" s="44"/>
      <c r="E1" s="44"/>
      <c r="F1" s="44"/>
      <c r="G1" s="44" t="s">
        <v>87</v>
      </c>
      <c r="H1" s="45"/>
      <c r="I1" s="44"/>
      <c r="J1" s="44"/>
      <c r="K1" s="44"/>
      <c r="L1" s="44"/>
      <c r="M1" s="44"/>
      <c r="N1" s="44"/>
      <c r="O1" s="44"/>
      <c r="P1" s="44"/>
    </row>
    <row r="2" spans="1:16" x14ac:dyDescent="0.15">
      <c r="A2" s="44"/>
      <c r="B2" s="44"/>
      <c r="C2" s="44"/>
      <c r="D2" s="44"/>
      <c r="E2" s="44"/>
      <c r="F2" s="44"/>
      <c r="G2" s="44"/>
      <c r="H2" s="44"/>
      <c r="I2" s="44"/>
      <c r="J2" s="44"/>
      <c r="K2" s="44"/>
      <c r="L2" s="44"/>
      <c r="M2" s="44"/>
      <c r="N2" s="44"/>
      <c r="O2" s="44"/>
      <c r="P2" s="44"/>
    </row>
    <row r="3" spans="1:16" ht="14.25" thickBot="1" x14ac:dyDescent="0.2">
      <c r="A3" s="44"/>
      <c r="B3" s="44" t="s">
        <v>88</v>
      </c>
      <c r="C3" s="78">
        <v>1.78</v>
      </c>
      <c r="D3" s="61" t="s">
        <v>89</v>
      </c>
      <c r="E3" s="62">
        <f>C3*C3*22</f>
        <v>69.704800000000006</v>
      </c>
      <c r="F3" s="79">
        <v>80</v>
      </c>
      <c r="G3" s="44" t="s">
        <v>90</v>
      </c>
      <c r="H3" s="44"/>
      <c r="I3" s="44"/>
      <c r="J3" s="44"/>
      <c r="K3" s="44"/>
      <c r="L3" s="44"/>
      <c r="M3" s="44"/>
      <c r="N3" s="44"/>
      <c r="O3" s="44"/>
      <c r="P3" s="44"/>
    </row>
    <row r="4" spans="1:16" ht="14.25" customHeight="1" x14ac:dyDescent="0.15">
      <c r="A4" s="44"/>
      <c r="B4" s="44"/>
      <c r="C4" s="44"/>
      <c r="D4" s="105" t="s">
        <v>110</v>
      </c>
      <c r="E4" s="106"/>
      <c r="F4" s="56"/>
      <c r="G4" s="44"/>
      <c r="H4" s="44"/>
      <c r="I4" s="44"/>
      <c r="J4" s="44"/>
      <c r="K4" s="44"/>
      <c r="L4" s="44"/>
      <c r="M4" s="44"/>
      <c r="N4" s="44"/>
      <c r="O4" s="44"/>
    </row>
    <row r="5" spans="1:16" ht="14.25" customHeight="1" thickBot="1" x14ac:dyDescent="0.2">
      <c r="A5" s="44"/>
      <c r="B5" s="44"/>
      <c r="C5" s="44"/>
      <c r="D5" s="107"/>
      <c r="E5" s="108"/>
      <c r="F5" s="56"/>
      <c r="G5" s="44"/>
      <c r="H5" s="44"/>
      <c r="I5" s="44"/>
      <c r="J5" s="44"/>
      <c r="K5" s="44"/>
      <c r="L5" s="44"/>
      <c r="M5" s="44"/>
      <c r="N5" s="44"/>
      <c r="O5" s="44"/>
    </row>
    <row r="6" spans="1:16" ht="14.25" customHeight="1" x14ac:dyDescent="0.15">
      <c r="A6" s="44"/>
      <c r="B6" s="44"/>
      <c r="C6" s="44"/>
      <c r="D6" s="57"/>
      <c r="E6" s="57"/>
      <c r="F6" s="56"/>
      <c r="G6" s="44"/>
      <c r="H6" s="44"/>
      <c r="I6" s="44"/>
      <c r="J6" s="44"/>
      <c r="K6" s="44"/>
      <c r="L6" s="44"/>
      <c r="M6" s="44"/>
      <c r="N6" s="44"/>
      <c r="O6" s="44"/>
    </row>
    <row r="7" spans="1:16" ht="27" x14ac:dyDescent="0.15">
      <c r="A7" s="1" t="s">
        <v>91</v>
      </c>
      <c r="B7" s="1" t="s">
        <v>92</v>
      </c>
      <c r="C7" s="1" t="s">
        <v>93</v>
      </c>
      <c r="D7" s="47" t="s">
        <v>112</v>
      </c>
      <c r="E7" s="47" t="s">
        <v>94</v>
      </c>
      <c r="F7" s="47" t="s">
        <v>95</v>
      </c>
      <c r="G7" s="1" t="s">
        <v>96</v>
      </c>
      <c r="H7" s="44"/>
      <c r="I7" s="44"/>
      <c r="J7" s="44"/>
      <c r="K7" s="44"/>
      <c r="L7" s="44"/>
      <c r="M7" s="44"/>
      <c r="N7" s="44"/>
      <c r="O7" s="44"/>
    </row>
    <row r="8" spans="1:16" ht="17.25" x14ac:dyDescent="0.2">
      <c r="A8" s="80">
        <v>45673</v>
      </c>
      <c r="B8" s="49">
        <f>A8</f>
        <v>45673</v>
      </c>
      <c r="C8" s="81"/>
      <c r="D8" s="59">
        <f>C8/C$3/C$3</f>
        <v>0</v>
      </c>
      <c r="E8" s="78"/>
      <c r="F8" s="81"/>
      <c r="G8" s="58"/>
      <c r="H8" s="44"/>
      <c r="I8" s="60" t="s">
        <v>97</v>
      </c>
      <c r="J8" s="44"/>
      <c r="K8" s="44"/>
      <c r="L8" s="44"/>
      <c r="M8" s="44"/>
      <c r="N8" s="44"/>
      <c r="O8" s="44"/>
    </row>
    <row r="9" spans="1:16" ht="17.25" x14ac:dyDescent="0.2">
      <c r="A9" s="80"/>
      <c r="B9" s="49">
        <f t="shared" ref="B9:B16" si="0">A9</f>
        <v>0</v>
      </c>
      <c r="C9" s="81"/>
      <c r="D9" s="59">
        <f t="shared" ref="D9:D16" si="1">C9/C$3/C$3</f>
        <v>0</v>
      </c>
      <c r="E9" s="78"/>
      <c r="F9" s="81"/>
      <c r="G9" s="58"/>
      <c r="H9" s="44"/>
      <c r="I9" s="44" t="s">
        <v>98</v>
      </c>
      <c r="J9" s="1" t="s">
        <v>99</v>
      </c>
      <c r="K9" s="44"/>
      <c r="L9" s="44"/>
      <c r="M9" s="44"/>
      <c r="N9" s="44"/>
      <c r="O9" s="44"/>
    </row>
    <row r="10" spans="1:16" ht="17.25" x14ac:dyDescent="0.2">
      <c r="A10" s="80"/>
      <c r="B10" s="49">
        <f t="shared" si="0"/>
        <v>0</v>
      </c>
      <c r="C10" s="81"/>
      <c r="D10" s="59">
        <f t="shared" si="1"/>
        <v>0</v>
      </c>
      <c r="E10" s="78"/>
      <c r="F10" s="81"/>
      <c r="G10" s="58"/>
      <c r="H10" s="44"/>
      <c r="I10" s="44" t="s">
        <v>100</v>
      </c>
      <c r="J10" s="1" t="s">
        <v>101</v>
      </c>
      <c r="K10" s="44"/>
      <c r="L10" s="44"/>
      <c r="M10" s="44"/>
      <c r="N10" s="44"/>
      <c r="O10" s="44"/>
    </row>
    <row r="11" spans="1:16" ht="17.25" x14ac:dyDescent="0.2">
      <c r="A11" s="80"/>
      <c r="B11" s="49">
        <f t="shared" si="0"/>
        <v>0</v>
      </c>
      <c r="C11" s="81"/>
      <c r="D11" s="59">
        <f t="shared" si="1"/>
        <v>0</v>
      </c>
      <c r="E11" s="78"/>
      <c r="F11" s="81"/>
      <c r="G11" s="58"/>
      <c r="H11" s="44"/>
      <c r="I11" s="44" t="s">
        <v>102</v>
      </c>
      <c r="J11" s="1" t="s">
        <v>103</v>
      </c>
      <c r="K11" s="44"/>
      <c r="L11" s="44"/>
      <c r="M11" s="44"/>
      <c r="N11" s="44"/>
      <c r="O11" s="44"/>
    </row>
    <row r="12" spans="1:16" ht="17.25" x14ac:dyDescent="0.2">
      <c r="A12" s="80"/>
      <c r="B12" s="49">
        <f t="shared" si="0"/>
        <v>0</v>
      </c>
      <c r="C12" s="81"/>
      <c r="D12" s="59">
        <f t="shared" si="1"/>
        <v>0</v>
      </c>
      <c r="E12" s="78"/>
      <c r="F12" s="81"/>
      <c r="G12" s="58"/>
      <c r="H12" s="44"/>
      <c r="I12" s="44" t="s">
        <v>104</v>
      </c>
      <c r="J12" s="1" t="s">
        <v>105</v>
      </c>
      <c r="K12" s="44"/>
      <c r="L12" s="44"/>
      <c r="M12" s="44"/>
      <c r="N12" s="44"/>
      <c r="O12" s="44"/>
    </row>
    <row r="13" spans="1:16" ht="17.25" x14ac:dyDescent="0.2">
      <c r="A13" s="80"/>
      <c r="B13" s="49">
        <f t="shared" si="0"/>
        <v>0</v>
      </c>
      <c r="C13" s="81"/>
      <c r="D13" s="59">
        <f t="shared" si="1"/>
        <v>0</v>
      </c>
      <c r="E13" s="78"/>
      <c r="F13" s="81"/>
      <c r="G13" s="58"/>
      <c r="H13" s="44"/>
      <c r="I13" s="44" t="s">
        <v>106</v>
      </c>
      <c r="J13" s="1" t="s">
        <v>107</v>
      </c>
      <c r="K13" s="44"/>
      <c r="L13" s="44"/>
      <c r="M13" s="44"/>
      <c r="N13" s="44"/>
      <c r="O13" s="44"/>
    </row>
    <row r="14" spans="1:16" ht="17.25" x14ac:dyDescent="0.2">
      <c r="A14" s="80"/>
      <c r="B14" s="49">
        <f t="shared" si="0"/>
        <v>0</v>
      </c>
      <c r="C14" s="81"/>
      <c r="D14" s="59">
        <f t="shared" si="1"/>
        <v>0</v>
      </c>
      <c r="E14" s="78"/>
      <c r="F14" s="81"/>
      <c r="G14" s="58"/>
      <c r="H14" s="44"/>
      <c r="I14" s="44" t="s">
        <v>108</v>
      </c>
      <c r="J14" s="1" t="s">
        <v>109</v>
      </c>
      <c r="K14" s="44"/>
      <c r="L14" s="44"/>
      <c r="M14" s="44"/>
      <c r="N14" s="44"/>
      <c r="O14" s="44"/>
    </row>
    <row r="15" spans="1:16" ht="17.25" x14ac:dyDescent="0.2">
      <c r="A15" s="80"/>
      <c r="B15" s="49">
        <f t="shared" si="0"/>
        <v>0</v>
      </c>
      <c r="C15" s="81"/>
      <c r="D15" s="59">
        <f t="shared" si="1"/>
        <v>0</v>
      </c>
      <c r="E15" s="78"/>
      <c r="F15" s="81"/>
      <c r="G15" s="58"/>
      <c r="H15" s="44"/>
      <c r="I15" s="44"/>
      <c r="J15" s="44"/>
      <c r="K15" s="44"/>
      <c r="L15" s="44"/>
      <c r="M15" s="44"/>
      <c r="N15" s="44"/>
      <c r="O15" s="44"/>
    </row>
    <row r="16" spans="1:16" ht="17.25" x14ac:dyDescent="0.2">
      <c r="A16" s="80"/>
      <c r="B16" s="49">
        <f t="shared" si="0"/>
        <v>0</v>
      </c>
      <c r="C16" s="81"/>
      <c r="D16" s="59">
        <f t="shared" si="1"/>
        <v>0</v>
      </c>
      <c r="E16" s="78"/>
      <c r="F16" s="81"/>
      <c r="G16" s="58"/>
      <c r="H16" s="44"/>
      <c r="I16" s="44"/>
      <c r="J16" s="44"/>
      <c r="K16" s="44"/>
      <c r="L16" s="44"/>
      <c r="M16" s="44"/>
      <c r="N16" s="44"/>
      <c r="O16" s="44"/>
    </row>
    <row r="17" spans="1:15" x14ac:dyDescent="0.15">
      <c r="A17" s="48"/>
      <c r="B17" s="49"/>
      <c r="E17" s="44"/>
      <c r="F17" s="44"/>
      <c r="G17" s="44"/>
      <c r="H17" s="44"/>
      <c r="I17" s="44"/>
      <c r="J17" s="44"/>
      <c r="K17" s="44"/>
      <c r="L17" s="44"/>
      <c r="M17" s="44"/>
      <c r="N17" s="44"/>
      <c r="O17" s="44"/>
    </row>
    <row r="18" spans="1:15" x14ac:dyDescent="0.15">
      <c r="A18" s="44"/>
      <c r="B18" s="44"/>
      <c r="E18" s="44"/>
      <c r="F18" s="44"/>
      <c r="G18" s="44"/>
      <c r="H18" s="44"/>
      <c r="I18" s="44"/>
      <c r="J18" s="44"/>
      <c r="K18" s="44"/>
      <c r="L18" s="44"/>
      <c r="M18" s="44"/>
      <c r="N18" s="44"/>
      <c r="O18" s="44"/>
    </row>
    <row r="19" spans="1:15" x14ac:dyDescent="0.15">
      <c r="A19" s="44"/>
      <c r="B19" s="44"/>
      <c r="E19" s="44"/>
      <c r="F19" s="44"/>
      <c r="G19" s="44"/>
      <c r="H19" s="44"/>
      <c r="I19" s="44"/>
      <c r="J19" s="44"/>
      <c r="K19" s="44"/>
      <c r="L19" s="44"/>
      <c r="M19" s="44"/>
      <c r="N19" s="44"/>
      <c r="O19" s="44"/>
    </row>
    <row r="20" spans="1:15" x14ac:dyDescent="0.15">
      <c r="A20" s="44"/>
      <c r="B20" s="44"/>
      <c r="E20" s="44"/>
      <c r="F20" s="44"/>
      <c r="G20" s="44"/>
      <c r="H20" s="44"/>
      <c r="I20" s="44"/>
      <c r="J20" s="44"/>
      <c r="K20" s="44"/>
      <c r="L20" s="44"/>
      <c r="M20" s="44"/>
      <c r="N20" s="44"/>
      <c r="O20" s="44"/>
    </row>
    <row r="21" spans="1:15" x14ac:dyDescent="0.15">
      <c r="A21" s="44"/>
      <c r="B21" s="44"/>
      <c r="E21" s="44"/>
      <c r="F21" s="44"/>
      <c r="G21" s="44"/>
      <c r="H21" s="44"/>
      <c r="I21" s="44"/>
      <c r="J21" s="44"/>
      <c r="K21" s="44"/>
      <c r="L21" s="44"/>
      <c r="M21" s="44"/>
      <c r="N21" s="44"/>
      <c r="O21" s="44"/>
    </row>
    <row r="22" spans="1:15" x14ac:dyDescent="0.15">
      <c r="A22" s="44"/>
      <c r="B22" s="44"/>
      <c r="E22" s="44"/>
      <c r="F22" s="44"/>
      <c r="G22" s="44"/>
      <c r="H22" s="44"/>
      <c r="I22" s="44"/>
      <c r="J22" s="44"/>
      <c r="K22" s="44"/>
      <c r="L22" s="44"/>
      <c r="M22" s="44"/>
      <c r="N22" s="44"/>
      <c r="O22" s="44"/>
    </row>
    <row r="23" spans="1:15" x14ac:dyDescent="0.15">
      <c r="A23" s="44"/>
      <c r="B23" s="44"/>
      <c r="E23" s="44"/>
      <c r="F23" s="44"/>
      <c r="G23" s="44"/>
      <c r="H23" s="44"/>
      <c r="I23" s="44"/>
      <c r="J23" s="44"/>
      <c r="K23" s="44"/>
      <c r="L23" s="44"/>
      <c r="M23" s="44"/>
      <c r="N23" s="44"/>
      <c r="O23" s="44"/>
    </row>
    <row r="24" spans="1:15" x14ac:dyDescent="0.15">
      <c r="A24" s="44"/>
      <c r="B24" s="44"/>
      <c r="C24" s="44"/>
      <c r="D24" s="44"/>
      <c r="E24" s="44"/>
      <c r="F24" s="44"/>
      <c r="G24" s="44"/>
      <c r="H24" s="44"/>
      <c r="I24" s="44"/>
      <c r="J24" s="44"/>
      <c r="K24" s="44"/>
      <c r="L24" s="44"/>
      <c r="M24" s="44"/>
      <c r="N24" s="44"/>
      <c r="O24" s="44"/>
    </row>
    <row r="28" spans="1:15" x14ac:dyDescent="0.15">
      <c r="C28" s="109"/>
      <c r="D28" s="109"/>
      <c r="E28" s="109"/>
      <c r="F28" s="109"/>
      <c r="G28" s="109"/>
      <c r="H28" s="51"/>
    </row>
    <row r="29" spans="1:15" ht="18.75" customHeight="1" x14ac:dyDescent="0.15">
      <c r="C29" s="52"/>
      <c r="D29" s="52"/>
      <c r="E29" s="52"/>
      <c r="F29" s="52"/>
      <c r="G29" s="52"/>
      <c r="H29" s="52"/>
    </row>
    <row r="30" spans="1:15" ht="20.100000000000001" customHeight="1" x14ac:dyDescent="0.15">
      <c r="C30" s="55"/>
      <c r="D30" s="55"/>
      <c r="E30" s="55"/>
      <c r="F30" s="55"/>
      <c r="G30" s="55"/>
      <c r="H30" s="55"/>
      <c r="I30" s="50"/>
      <c r="J30" s="50"/>
    </row>
    <row r="31" spans="1:15" ht="20.100000000000001" customHeight="1" x14ac:dyDescent="0.15">
      <c r="C31" s="55"/>
      <c r="D31" s="55"/>
      <c r="E31" s="55"/>
      <c r="F31" s="55"/>
      <c r="G31" s="55"/>
      <c r="H31" s="55"/>
      <c r="I31" s="50"/>
      <c r="J31" s="50"/>
    </row>
    <row r="32" spans="1:15" ht="20.100000000000001" customHeight="1" x14ac:dyDescent="0.15">
      <c r="C32" s="55"/>
      <c r="D32" s="55"/>
      <c r="E32" s="55"/>
      <c r="F32" s="55"/>
      <c r="G32" s="55"/>
      <c r="H32" s="55"/>
      <c r="I32" s="50"/>
      <c r="J32" s="50"/>
    </row>
    <row r="33" spans="3:10" ht="20.100000000000001" customHeight="1" x14ac:dyDescent="0.15">
      <c r="C33" s="55"/>
      <c r="D33" s="55"/>
      <c r="E33" s="55"/>
      <c r="F33" s="55"/>
      <c r="G33" s="55"/>
      <c r="H33" s="55"/>
      <c r="I33" s="50"/>
      <c r="J33" s="50"/>
    </row>
    <row r="34" spans="3:10" ht="20.100000000000001" customHeight="1" x14ac:dyDescent="0.15">
      <c r="C34" s="55"/>
      <c r="D34" s="55"/>
      <c r="E34" s="55"/>
      <c r="F34" s="55"/>
      <c r="G34" s="55"/>
      <c r="H34" s="55"/>
      <c r="I34" s="50"/>
      <c r="J34" s="50"/>
    </row>
    <row r="35" spans="3:10" ht="20.100000000000001" customHeight="1" x14ac:dyDescent="0.15">
      <c r="C35" s="55"/>
      <c r="D35" s="55"/>
      <c r="E35" s="55"/>
      <c r="F35" s="55"/>
      <c r="G35" s="55"/>
      <c r="H35" s="55"/>
      <c r="I35" s="50"/>
      <c r="J35" s="50"/>
    </row>
    <row r="36" spans="3:10" ht="18.75" customHeight="1" x14ac:dyDescent="0.15">
      <c r="C36" s="53"/>
      <c r="D36" s="54"/>
      <c r="E36" s="54"/>
      <c r="F36" s="54"/>
      <c r="G36" s="54"/>
      <c r="H36" s="54"/>
      <c r="I36" s="50"/>
      <c r="J36" s="50"/>
    </row>
    <row r="37" spans="3:10" x14ac:dyDescent="0.15">
      <c r="C37" s="51"/>
      <c r="D37" s="51"/>
      <c r="E37" s="51"/>
      <c r="F37" s="51"/>
      <c r="G37" s="51"/>
      <c r="H37" s="51"/>
    </row>
    <row r="38" spans="3:10" x14ac:dyDescent="0.15">
      <c r="C38" s="51"/>
      <c r="D38" s="51"/>
      <c r="E38" s="51"/>
      <c r="F38" s="51"/>
      <c r="G38" s="51"/>
      <c r="H38" s="51"/>
    </row>
    <row r="39" spans="3:10" x14ac:dyDescent="0.15">
      <c r="C39" s="51"/>
      <c r="D39" s="51"/>
      <c r="E39" s="51"/>
      <c r="F39" s="51"/>
      <c r="G39" s="51"/>
      <c r="H39" s="51"/>
    </row>
    <row r="40" spans="3:10" x14ac:dyDescent="0.15">
      <c r="C40" s="51"/>
      <c r="D40" s="51"/>
      <c r="E40" s="51"/>
      <c r="F40" s="51"/>
      <c r="G40" s="51"/>
      <c r="H40" s="51"/>
    </row>
    <row r="41" spans="3:10" ht="18.75" customHeight="1" x14ac:dyDescent="0.15">
      <c r="C41" s="53"/>
      <c r="D41" s="51"/>
      <c r="E41" s="51"/>
      <c r="F41" s="51"/>
      <c r="G41" s="51"/>
      <c r="H41" s="51"/>
    </row>
    <row r="42" spans="3:10" x14ac:dyDescent="0.15">
      <c r="C42" s="51"/>
      <c r="D42" s="51"/>
      <c r="E42" s="51"/>
      <c r="F42" s="51"/>
      <c r="G42" s="51"/>
      <c r="H42" s="51"/>
    </row>
    <row r="43" spans="3:10" x14ac:dyDescent="0.15">
      <c r="C43" s="51"/>
      <c r="D43" s="51"/>
      <c r="E43" s="51"/>
      <c r="F43" s="51"/>
      <c r="G43" s="51"/>
      <c r="H43" s="51"/>
    </row>
    <row r="44" spans="3:10" x14ac:dyDescent="0.15">
      <c r="C44" s="51"/>
      <c r="D44" s="51"/>
      <c r="E44" s="51"/>
      <c r="F44" s="51"/>
      <c r="G44" s="51"/>
      <c r="H44" s="51"/>
    </row>
    <row r="45" spans="3:10" x14ac:dyDescent="0.15">
      <c r="C45" s="51"/>
      <c r="D45" s="51"/>
      <c r="E45" s="51"/>
      <c r="F45" s="51"/>
      <c r="G45" s="51"/>
      <c r="H45" s="51"/>
    </row>
    <row r="46" spans="3:10" x14ac:dyDescent="0.15">
      <c r="C46" s="51"/>
      <c r="D46" s="51"/>
      <c r="E46" s="51"/>
      <c r="F46" s="51"/>
      <c r="G46" s="51"/>
      <c r="H46" s="51"/>
    </row>
    <row r="47" spans="3:10" x14ac:dyDescent="0.15">
      <c r="C47" s="51"/>
      <c r="D47" s="51"/>
      <c r="E47" s="51"/>
      <c r="F47" s="51"/>
      <c r="G47" s="51"/>
      <c r="H47" s="51"/>
    </row>
    <row r="48" spans="3:10" x14ac:dyDescent="0.15">
      <c r="C48" s="51"/>
      <c r="D48" s="51"/>
      <c r="E48" s="51"/>
      <c r="F48" s="51"/>
      <c r="G48" s="51"/>
      <c r="H48" s="51"/>
    </row>
    <row r="49" spans="3:8" x14ac:dyDescent="0.15">
      <c r="C49" s="51"/>
      <c r="D49" s="51"/>
      <c r="E49" s="51"/>
      <c r="F49" s="51"/>
      <c r="G49" s="51"/>
      <c r="H49" s="51"/>
    </row>
    <row r="50" spans="3:8" x14ac:dyDescent="0.15">
      <c r="C50" s="51"/>
      <c r="D50" s="51"/>
      <c r="E50" s="51"/>
      <c r="F50" s="51"/>
      <c r="G50" s="51"/>
      <c r="H50" s="51"/>
    </row>
    <row r="51" spans="3:8" x14ac:dyDescent="0.15">
      <c r="C51" s="51"/>
      <c r="D51" s="51"/>
      <c r="E51" s="51"/>
      <c r="F51" s="51"/>
      <c r="G51" s="51"/>
      <c r="H51" s="51"/>
    </row>
  </sheetData>
  <sheetProtection sheet="1" objects="1" scenarios="1" selectLockedCells="1" selectUnlockedCells="1"/>
  <mergeCells count="2">
    <mergeCell ref="D4:E5"/>
    <mergeCell ref="C28:G28"/>
  </mergeCells>
  <phoneticPr fontId="1"/>
  <conditionalFormatting sqref="B8">
    <cfRule type="cellIs" dxfId="7" priority="3" operator="equal">
      <formula>"日"</formula>
    </cfRule>
    <cfRule type="expression" dxfId="6" priority="10">
      <formula>WEEKDAY(B8)=1</formula>
    </cfRule>
  </conditionalFormatting>
  <conditionalFormatting sqref="B8:B17">
    <cfRule type="expression" dxfId="5" priority="9">
      <formula>WEEKDAY(B8)=7</formula>
    </cfRule>
  </conditionalFormatting>
  <conditionalFormatting sqref="B9:B17">
    <cfRule type="expression" dxfId="4" priority="7">
      <formula>WEEKDAY(B9)=1</formula>
    </cfRule>
  </conditionalFormatting>
  <conditionalFormatting sqref="C8:C16">
    <cfRule type="cellIs" dxfId="3" priority="6" operator="greaterThan">
      <formula>$H$3</formula>
    </cfRule>
  </conditionalFormatting>
  <conditionalFormatting sqref="D8:D16">
    <cfRule type="cellIs" dxfId="2" priority="2" operator="greaterThan">
      <formula>25</formula>
    </cfRule>
  </conditionalFormatting>
  <conditionalFormatting sqref="E8:E16">
    <cfRule type="cellIs" dxfId="1" priority="4" operator="notBetween">
      <formula>100</formula>
      <formula>140</formula>
    </cfRule>
  </conditionalFormatting>
  <conditionalFormatting sqref="F8:F16">
    <cfRule type="cellIs" dxfId="0" priority="1" operator="notBetween">
      <formula>60</formula>
      <formula>90</formula>
    </cfRule>
  </conditionalFormatting>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L4:L32"/>
  <sheetViews>
    <sheetView zoomScale="80" zoomScaleNormal="80" workbookViewId="0">
      <selection activeCell="L38" sqref="L38:L39"/>
    </sheetView>
  </sheetViews>
  <sheetFormatPr defaultRowHeight="13.5" x14ac:dyDescent="0.15"/>
  <cols>
    <col min="12" max="12" width="94.875" customWidth="1"/>
  </cols>
  <sheetData>
    <row r="4" spans="12:12" ht="17.25" customHeight="1" x14ac:dyDescent="0.15"/>
    <row r="5" spans="12:12" ht="17.25" customHeight="1" x14ac:dyDescent="0.15"/>
    <row r="6" spans="12:12" ht="17.25" customHeight="1" x14ac:dyDescent="0.15"/>
    <row r="7" spans="12:12" x14ac:dyDescent="0.15">
      <c r="L7" s="110" t="s">
        <v>116</v>
      </c>
    </row>
    <row r="8" spans="12:12" x14ac:dyDescent="0.15">
      <c r="L8" s="110"/>
    </row>
    <row r="9" spans="12:12" x14ac:dyDescent="0.15">
      <c r="L9" s="110"/>
    </row>
    <row r="10" spans="12:12" ht="17.25" x14ac:dyDescent="0.15">
      <c r="L10" s="66"/>
    </row>
    <row r="11" spans="12:12" ht="17.25" x14ac:dyDescent="0.15">
      <c r="L11" s="65" t="s">
        <v>113</v>
      </c>
    </row>
    <row r="12" spans="12:12" ht="17.25" customHeight="1" x14ac:dyDescent="0.15">
      <c r="L12" s="65" t="s">
        <v>114</v>
      </c>
    </row>
    <row r="13" spans="12:12" ht="13.5" customHeight="1" x14ac:dyDescent="0.15">
      <c r="L13" s="65"/>
    </row>
    <row r="14" spans="12:12" ht="13.5" customHeight="1" x14ac:dyDescent="0.15">
      <c r="L14" s="65"/>
    </row>
    <row r="15" spans="12:12" ht="13.5" customHeight="1" x14ac:dyDescent="0.15">
      <c r="L15" s="111" t="s">
        <v>115</v>
      </c>
    </row>
    <row r="16" spans="12:12" ht="13.5" customHeight="1" x14ac:dyDescent="0.15">
      <c r="L16" s="111"/>
    </row>
    <row r="17" spans="12:12" ht="13.5" customHeight="1" x14ac:dyDescent="0.15">
      <c r="L17" s="111"/>
    </row>
    <row r="18" spans="12:12" ht="13.5" customHeight="1" x14ac:dyDescent="0.15">
      <c r="L18" s="111"/>
    </row>
    <row r="19" spans="12:12" ht="13.5" customHeight="1" x14ac:dyDescent="0.15">
      <c r="L19" s="111"/>
    </row>
    <row r="20" spans="12:12" ht="13.5" customHeight="1" x14ac:dyDescent="0.15">
      <c r="L20" s="111"/>
    </row>
    <row r="21" spans="12:12" ht="13.5" customHeight="1" x14ac:dyDescent="0.15">
      <c r="L21" s="111"/>
    </row>
    <row r="22" spans="12:12" ht="13.5" customHeight="1" x14ac:dyDescent="0.15">
      <c r="L22" s="111"/>
    </row>
    <row r="23" spans="12:12" ht="13.5" customHeight="1" x14ac:dyDescent="0.15">
      <c r="L23" s="111"/>
    </row>
    <row r="24" spans="12:12" ht="13.5" customHeight="1" x14ac:dyDescent="0.15">
      <c r="L24" s="111"/>
    </row>
    <row r="25" spans="12:12" ht="13.5" customHeight="1" x14ac:dyDescent="0.15">
      <c r="L25" s="111"/>
    </row>
    <row r="26" spans="12:12" ht="13.5" customHeight="1" x14ac:dyDescent="0.15">
      <c r="L26" s="111"/>
    </row>
    <row r="27" spans="12:12" ht="13.5" customHeight="1" x14ac:dyDescent="0.15">
      <c r="L27" s="111"/>
    </row>
    <row r="28" spans="12:12" ht="13.5" customHeight="1" x14ac:dyDescent="0.15">
      <c r="L28" s="111"/>
    </row>
    <row r="29" spans="12:12" ht="13.5" customHeight="1" x14ac:dyDescent="0.15">
      <c r="L29" s="111"/>
    </row>
    <row r="30" spans="12:12" ht="17.25" x14ac:dyDescent="0.15">
      <c r="L30" s="67"/>
    </row>
    <row r="31" spans="12:12" ht="17.25" x14ac:dyDescent="0.15">
      <c r="L31" s="67"/>
    </row>
    <row r="32" spans="12:12" ht="17.25" x14ac:dyDescent="0.15">
      <c r="L32" s="67"/>
    </row>
  </sheetData>
  <mergeCells count="2">
    <mergeCell ref="L7:L9"/>
    <mergeCell ref="L15:L29"/>
  </mergeCells>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44"/>
  <sheetViews>
    <sheetView workbookViewId="0">
      <selection activeCell="S24" sqref="S24"/>
    </sheetView>
  </sheetViews>
  <sheetFormatPr defaultRowHeight="13.5" x14ac:dyDescent="0.15"/>
  <cols>
    <col min="1" max="1" width="53.125" bestFit="1" customWidth="1"/>
    <col min="3" max="3" width="13.125" bestFit="1" customWidth="1"/>
    <col min="4" max="4" width="3.125" customWidth="1"/>
  </cols>
  <sheetData>
    <row r="1" spans="1:19" ht="18" thickBot="1" x14ac:dyDescent="0.25">
      <c r="A1" s="112" t="s">
        <v>117</v>
      </c>
      <c r="B1" s="112"/>
      <c r="C1" s="112"/>
      <c r="D1" s="112"/>
      <c r="E1" s="112"/>
      <c r="F1" s="44"/>
      <c r="G1" s="44"/>
      <c r="H1" s="44"/>
      <c r="I1" s="44"/>
      <c r="J1" s="44"/>
      <c r="K1" s="44"/>
      <c r="L1" s="44"/>
      <c r="M1" s="44"/>
      <c r="N1" s="44"/>
      <c r="O1" s="44"/>
      <c r="P1" s="44"/>
      <c r="Q1" s="44"/>
      <c r="R1" s="44"/>
      <c r="S1" s="44"/>
    </row>
    <row r="2" spans="1:19" ht="20.25" thickBot="1" x14ac:dyDescent="0.2">
      <c r="A2" s="68" t="s">
        <v>118</v>
      </c>
      <c r="B2" s="69">
        <v>81</v>
      </c>
      <c r="C2" s="44" t="s">
        <v>119</v>
      </c>
      <c r="D2" s="44"/>
      <c r="E2" s="44"/>
      <c r="F2" s="44"/>
      <c r="G2" s="44"/>
      <c r="H2" s="44"/>
      <c r="I2" s="70"/>
      <c r="J2" s="70"/>
      <c r="K2" s="70"/>
      <c r="L2" s="70"/>
      <c r="M2" s="70"/>
      <c r="N2" s="70"/>
      <c r="O2" s="70"/>
      <c r="P2" s="70"/>
      <c r="Q2" s="70"/>
      <c r="R2" s="44"/>
      <c r="S2" s="44"/>
    </row>
    <row r="3" spans="1:19" ht="20.25" thickBot="1" x14ac:dyDescent="0.2">
      <c r="A3" s="44"/>
      <c r="B3" s="44"/>
      <c r="C3" s="44"/>
      <c r="D3" s="44"/>
      <c r="E3" s="44"/>
      <c r="F3" s="44"/>
      <c r="G3" s="44"/>
      <c r="H3" s="44"/>
      <c r="I3" s="70"/>
      <c r="J3" s="70"/>
      <c r="K3" s="70"/>
      <c r="L3" s="70"/>
      <c r="M3" s="70"/>
      <c r="N3" s="70"/>
      <c r="O3" s="70"/>
      <c r="P3" s="70"/>
      <c r="Q3" s="70"/>
      <c r="R3" s="44"/>
      <c r="S3" s="44"/>
    </row>
    <row r="4" spans="1:19" x14ac:dyDescent="0.15">
      <c r="A4" s="71" t="s">
        <v>120</v>
      </c>
      <c r="B4" s="72" t="s">
        <v>121</v>
      </c>
      <c r="C4" s="73" t="s">
        <v>122</v>
      </c>
      <c r="D4" s="44"/>
      <c r="E4" s="73" t="s">
        <v>123</v>
      </c>
      <c r="F4" s="44"/>
      <c r="G4" s="44"/>
      <c r="H4" s="44"/>
      <c r="I4" s="44"/>
      <c r="J4" s="44"/>
      <c r="K4" s="44"/>
      <c r="L4" s="44"/>
      <c r="M4" s="44"/>
      <c r="N4" s="44"/>
      <c r="O4" s="44"/>
      <c r="P4" s="44"/>
      <c r="Q4" s="44"/>
      <c r="R4" s="44"/>
      <c r="S4" s="44"/>
    </row>
    <row r="5" spans="1:19" x14ac:dyDescent="0.15">
      <c r="A5" s="71" t="s">
        <v>124</v>
      </c>
      <c r="B5" s="72">
        <v>7</v>
      </c>
      <c r="C5" s="74">
        <v>15</v>
      </c>
      <c r="D5" s="44"/>
      <c r="E5" s="74">
        <f>B2*B5*C5/60</f>
        <v>141.75</v>
      </c>
      <c r="F5" s="44"/>
      <c r="G5" s="44"/>
      <c r="H5" s="44"/>
      <c r="I5" s="44"/>
      <c r="J5" s="44"/>
      <c r="K5" s="44"/>
      <c r="L5" s="44"/>
      <c r="M5" s="44"/>
      <c r="N5" s="44"/>
      <c r="O5" s="44"/>
      <c r="P5" s="44"/>
      <c r="Q5" s="44"/>
      <c r="R5" s="44"/>
      <c r="S5" s="44"/>
    </row>
    <row r="6" spans="1:19" x14ac:dyDescent="0.15">
      <c r="A6" s="71" t="s">
        <v>125</v>
      </c>
      <c r="B6" s="72">
        <v>8.8000000000000007</v>
      </c>
      <c r="C6" s="74"/>
      <c r="D6" s="44"/>
      <c r="E6" s="74">
        <f>B2*B6*C6/60</f>
        <v>0</v>
      </c>
      <c r="F6" s="44"/>
      <c r="G6" s="44"/>
      <c r="H6" s="44"/>
      <c r="I6" s="44"/>
      <c r="J6" s="44"/>
      <c r="K6" s="44"/>
      <c r="L6" s="44"/>
      <c r="M6" s="44"/>
      <c r="N6" s="44"/>
      <c r="O6" s="44"/>
      <c r="P6" s="44"/>
      <c r="Q6" s="44"/>
      <c r="R6" s="44"/>
      <c r="S6" s="44"/>
    </row>
    <row r="7" spans="1:19" x14ac:dyDescent="0.15">
      <c r="A7" s="71" t="s">
        <v>126</v>
      </c>
      <c r="B7" s="72">
        <v>6</v>
      </c>
      <c r="C7" s="74"/>
      <c r="D7" s="44"/>
      <c r="E7" s="74">
        <f>B2*B7*C7/60</f>
        <v>0</v>
      </c>
      <c r="F7" s="44"/>
      <c r="G7" s="44"/>
      <c r="H7" s="44"/>
      <c r="I7" s="44"/>
      <c r="J7" s="44"/>
      <c r="K7" s="44"/>
      <c r="L7" s="44"/>
      <c r="M7" s="44"/>
      <c r="N7" s="44"/>
      <c r="O7" s="44"/>
      <c r="P7" s="44"/>
      <c r="Q7" s="44"/>
      <c r="R7" s="44"/>
      <c r="S7" s="44"/>
    </row>
    <row r="8" spans="1:19" x14ac:dyDescent="0.15">
      <c r="A8" s="71" t="s">
        <v>127</v>
      </c>
      <c r="B8" s="72">
        <v>5.8</v>
      </c>
      <c r="C8" s="74"/>
      <c r="D8" s="44"/>
      <c r="E8" s="74">
        <f>B2*B8*C8/60</f>
        <v>0</v>
      </c>
      <c r="F8" s="44"/>
      <c r="G8" s="44"/>
      <c r="H8" s="44"/>
      <c r="I8" s="44"/>
      <c r="J8" s="44"/>
      <c r="K8" s="44"/>
      <c r="L8" s="44"/>
      <c r="M8" s="44"/>
      <c r="N8" s="44"/>
      <c r="O8" s="44"/>
      <c r="P8" s="44"/>
      <c r="Q8" s="44"/>
      <c r="R8" s="44"/>
      <c r="S8" s="44"/>
    </row>
    <row r="9" spans="1:19" x14ac:dyDescent="0.15">
      <c r="A9" s="71" t="s">
        <v>128</v>
      </c>
      <c r="B9" s="72">
        <v>5.8</v>
      </c>
      <c r="C9" s="74"/>
      <c r="D9" s="44"/>
      <c r="E9" s="74">
        <f>B2*B9*C9/60</f>
        <v>0</v>
      </c>
      <c r="F9" s="44"/>
      <c r="G9" s="44"/>
      <c r="H9" s="44"/>
      <c r="I9" s="44"/>
      <c r="J9" s="44"/>
      <c r="K9" s="44"/>
      <c r="L9" s="44"/>
      <c r="M9" s="44"/>
      <c r="N9" s="44"/>
      <c r="O9" s="44"/>
      <c r="P9" s="44"/>
      <c r="Q9" s="44"/>
      <c r="R9" s="44"/>
      <c r="S9" s="44"/>
    </row>
    <row r="10" spans="1:19" x14ac:dyDescent="0.15">
      <c r="A10" s="71" t="s">
        <v>129</v>
      </c>
      <c r="B10" s="72">
        <v>4.8</v>
      </c>
      <c r="C10" s="74"/>
      <c r="D10" s="44"/>
      <c r="E10" s="74">
        <f>B2*B10*C10/60</f>
        <v>0</v>
      </c>
      <c r="F10" s="44"/>
      <c r="G10" s="44"/>
      <c r="H10" s="44"/>
      <c r="I10" s="44"/>
      <c r="J10" s="44"/>
      <c r="K10" s="44"/>
      <c r="L10" s="44"/>
      <c r="M10" s="44"/>
      <c r="N10" s="44"/>
      <c r="O10" s="44"/>
      <c r="P10" s="44"/>
      <c r="Q10" s="44"/>
      <c r="R10" s="44"/>
      <c r="S10" s="44"/>
    </row>
    <row r="11" spans="1:19" x14ac:dyDescent="0.15">
      <c r="A11" s="71" t="s">
        <v>130</v>
      </c>
      <c r="B11" s="72">
        <v>4.5</v>
      </c>
      <c r="C11" s="74"/>
      <c r="D11" s="44"/>
      <c r="E11" s="74">
        <f>B2*B11*C11/60</f>
        <v>0</v>
      </c>
      <c r="F11" s="44"/>
      <c r="G11" s="44"/>
      <c r="H11" s="44"/>
      <c r="I11" s="44"/>
      <c r="J11" s="44"/>
      <c r="K11" s="44"/>
      <c r="L11" s="44"/>
      <c r="M11" s="44"/>
      <c r="N11" s="44"/>
      <c r="O11" s="44"/>
      <c r="P11" s="44"/>
      <c r="Q11" s="44"/>
      <c r="R11" s="44"/>
      <c r="S11" s="44"/>
    </row>
    <row r="12" spans="1:19" x14ac:dyDescent="0.15">
      <c r="A12" s="71" t="s">
        <v>131</v>
      </c>
      <c r="B12" s="72">
        <v>4</v>
      </c>
      <c r="C12" s="74">
        <v>10</v>
      </c>
      <c r="D12" s="44"/>
      <c r="E12" s="74">
        <f>B2*B12*C12/60</f>
        <v>54</v>
      </c>
      <c r="F12" s="44"/>
      <c r="G12" s="44"/>
      <c r="H12" s="44"/>
      <c r="I12" s="44"/>
      <c r="J12" s="44"/>
      <c r="K12" s="44"/>
      <c r="L12" s="44"/>
      <c r="M12" s="44"/>
      <c r="N12" s="44"/>
      <c r="O12" s="44"/>
      <c r="P12" s="44"/>
      <c r="Q12" s="44"/>
      <c r="R12" s="44"/>
      <c r="S12" s="44"/>
    </row>
    <row r="13" spans="1:19" x14ac:dyDescent="0.15">
      <c r="A13" s="71" t="s">
        <v>132</v>
      </c>
      <c r="B13" s="72">
        <v>3.8</v>
      </c>
      <c r="C13" s="74"/>
      <c r="D13" s="44"/>
      <c r="E13" s="74">
        <f>B2*B13*C13/60</f>
        <v>0</v>
      </c>
      <c r="F13" s="44"/>
      <c r="G13" s="44"/>
      <c r="H13" s="44"/>
      <c r="I13" s="44"/>
      <c r="J13" s="44"/>
      <c r="K13" s="44"/>
      <c r="L13" s="44"/>
      <c r="M13" s="44"/>
      <c r="N13" s="44"/>
      <c r="O13" s="44"/>
      <c r="P13" s="44"/>
      <c r="Q13" s="44"/>
      <c r="R13" s="44"/>
      <c r="S13" s="44"/>
    </row>
    <row r="14" spans="1:19" x14ac:dyDescent="0.15">
      <c r="A14" s="71" t="s">
        <v>133</v>
      </c>
      <c r="B14" s="72">
        <v>3.8</v>
      </c>
      <c r="C14" s="74"/>
      <c r="D14" s="44"/>
      <c r="E14" s="74">
        <f>B2*B14*C14/60</f>
        <v>0</v>
      </c>
      <c r="F14" s="44"/>
      <c r="G14" s="44"/>
      <c r="H14" s="44"/>
      <c r="I14" s="44"/>
      <c r="J14" s="44"/>
      <c r="K14" s="44"/>
      <c r="L14" s="44"/>
      <c r="M14" s="44"/>
      <c r="N14" s="44"/>
      <c r="O14" s="44"/>
      <c r="P14" s="44"/>
      <c r="Q14" s="44"/>
      <c r="R14" s="44"/>
      <c r="S14" s="44"/>
    </row>
    <row r="15" spans="1:19" x14ac:dyDescent="0.15">
      <c r="A15" s="71" t="s">
        <v>134</v>
      </c>
      <c r="B15" s="72">
        <v>3.8</v>
      </c>
      <c r="C15" s="74"/>
      <c r="D15" s="44"/>
      <c r="E15" s="74">
        <f>B2*B15*C15/60</f>
        <v>0</v>
      </c>
      <c r="F15" s="44"/>
      <c r="G15" s="44"/>
      <c r="H15" s="44"/>
      <c r="I15" s="44"/>
      <c r="J15" s="44"/>
      <c r="K15" s="44"/>
      <c r="L15" s="44"/>
      <c r="M15" s="44"/>
      <c r="N15" s="44"/>
      <c r="O15" s="44"/>
      <c r="P15" s="44"/>
      <c r="Q15" s="44"/>
      <c r="R15" s="44"/>
      <c r="S15" s="44"/>
    </row>
    <row r="16" spans="1:19" x14ac:dyDescent="0.15">
      <c r="A16" s="71" t="s">
        <v>135</v>
      </c>
      <c r="B16" s="72">
        <v>3.5</v>
      </c>
      <c r="C16" s="74"/>
      <c r="D16" s="44"/>
      <c r="E16" s="74">
        <f>B2*B16*C16/60</f>
        <v>0</v>
      </c>
      <c r="F16" s="44"/>
      <c r="G16" s="44"/>
      <c r="H16" s="44"/>
      <c r="I16" s="44"/>
      <c r="J16" s="44"/>
      <c r="K16" s="44"/>
      <c r="L16" s="44"/>
      <c r="M16" s="44"/>
      <c r="N16" s="44"/>
      <c r="O16" s="44"/>
      <c r="P16" s="44"/>
      <c r="Q16" s="44"/>
      <c r="R16" s="44"/>
      <c r="S16" s="44"/>
    </row>
    <row r="17" spans="1:19" x14ac:dyDescent="0.15">
      <c r="A17" s="71" t="s">
        <v>136</v>
      </c>
      <c r="B17" s="72">
        <v>3.5</v>
      </c>
      <c r="C17" s="74"/>
      <c r="D17" s="44"/>
      <c r="E17" s="74">
        <f>B2*B17*C17/60</f>
        <v>0</v>
      </c>
      <c r="F17" s="44"/>
      <c r="G17" s="44"/>
      <c r="H17" s="44"/>
      <c r="I17" s="44"/>
      <c r="J17" s="44"/>
      <c r="K17" s="44"/>
      <c r="L17" s="44"/>
      <c r="M17" s="44"/>
      <c r="N17" s="44"/>
      <c r="O17" s="44"/>
      <c r="P17" s="44"/>
      <c r="Q17" s="44"/>
      <c r="R17" s="44"/>
      <c r="S17" s="44"/>
    </row>
    <row r="18" spans="1:19" x14ac:dyDescent="0.15">
      <c r="A18" s="71" t="s">
        <v>137</v>
      </c>
      <c r="B18" s="72">
        <v>3.5</v>
      </c>
      <c r="C18" s="74">
        <v>10</v>
      </c>
      <c r="D18" s="44"/>
      <c r="E18" s="74">
        <f>B2*B18*C18/60</f>
        <v>47.25</v>
      </c>
      <c r="F18" s="44"/>
      <c r="G18" s="44"/>
      <c r="H18" s="44"/>
      <c r="I18" s="44"/>
      <c r="J18" s="44"/>
      <c r="K18" s="44"/>
      <c r="L18" s="44"/>
      <c r="M18" s="44"/>
      <c r="N18" s="44"/>
      <c r="O18" s="44"/>
      <c r="P18" s="44"/>
      <c r="Q18" s="44"/>
      <c r="R18" s="44"/>
      <c r="S18" s="44"/>
    </row>
    <row r="19" spans="1:19" x14ac:dyDescent="0.15">
      <c r="A19" s="71" t="s">
        <v>138</v>
      </c>
      <c r="B19" s="72">
        <v>3.5</v>
      </c>
      <c r="C19" s="74"/>
      <c r="D19" s="44"/>
      <c r="E19" s="74">
        <f>B2*B19*C19/60</f>
        <v>0</v>
      </c>
      <c r="F19" s="44"/>
      <c r="G19" s="44"/>
      <c r="H19" s="44"/>
      <c r="I19" s="44"/>
      <c r="J19" s="44"/>
      <c r="K19" s="44"/>
      <c r="L19" s="44"/>
      <c r="M19" s="44"/>
      <c r="N19" s="44"/>
      <c r="O19" s="44"/>
      <c r="P19" s="44"/>
      <c r="Q19" s="44"/>
      <c r="R19" s="44"/>
      <c r="S19" s="44"/>
    </row>
    <row r="20" spans="1:19" x14ac:dyDescent="0.15">
      <c r="A20" s="71" t="s">
        <v>139</v>
      </c>
      <c r="B20" s="72">
        <v>3.3</v>
      </c>
      <c r="C20" s="74"/>
      <c r="D20" s="44"/>
      <c r="E20" s="74">
        <f>B2*B20*C20/60</f>
        <v>0</v>
      </c>
      <c r="F20" s="44"/>
      <c r="G20" s="44"/>
      <c r="H20" s="44"/>
      <c r="I20" s="44"/>
      <c r="J20" s="44"/>
      <c r="K20" s="44"/>
      <c r="L20" s="44"/>
      <c r="M20" s="44"/>
      <c r="N20" s="44"/>
      <c r="O20" s="44"/>
      <c r="P20" s="44"/>
      <c r="Q20" s="44"/>
      <c r="R20" s="44"/>
      <c r="S20" s="44"/>
    </row>
    <row r="21" spans="1:19" x14ac:dyDescent="0.15">
      <c r="A21" s="71" t="s">
        <v>140</v>
      </c>
      <c r="B21" s="72">
        <v>3.3</v>
      </c>
      <c r="C21" s="74"/>
      <c r="D21" s="44"/>
      <c r="E21" s="74">
        <f>B2*B21*C21/60</f>
        <v>0</v>
      </c>
      <c r="F21" s="44"/>
      <c r="G21" s="44"/>
      <c r="H21" s="44"/>
      <c r="I21" s="44"/>
      <c r="J21" s="44"/>
      <c r="K21" s="44"/>
      <c r="L21" s="44"/>
      <c r="M21" s="44"/>
      <c r="N21" s="44"/>
      <c r="O21" s="44"/>
      <c r="P21" s="44"/>
      <c r="Q21" s="44"/>
      <c r="R21" s="44"/>
      <c r="S21" s="44"/>
    </row>
    <row r="22" spans="1:19" x14ac:dyDescent="0.15">
      <c r="A22" s="71" t="s">
        <v>141</v>
      </c>
      <c r="B22" s="72">
        <v>3</v>
      </c>
      <c r="C22" s="74">
        <v>60</v>
      </c>
      <c r="D22" s="44"/>
      <c r="E22" s="74">
        <f>B2*B22*C22/60</f>
        <v>243</v>
      </c>
      <c r="F22" s="44"/>
      <c r="G22" s="44"/>
      <c r="H22" s="44"/>
      <c r="I22" s="44"/>
      <c r="J22" s="44"/>
      <c r="K22" s="44"/>
      <c r="L22" s="44"/>
      <c r="M22" s="44"/>
      <c r="N22" s="44"/>
      <c r="O22" s="44"/>
      <c r="P22" s="44"/>
      <c r="Q22" s="44"/>
      <c r="R22" s="44"/>
      <c r="S22" s="44"/>
    </row>
    <row r="23" spans="1:19" x14ac:dyDescent="0.15">
      <c r="A23" s="71" t="s">
        <v>142</v>
      </c>
      <c r="B23" s="72">
        <v>3</v>
      </c>
      <c r="C23" s="74"/>
      <c r="D23" s="44"/>
      <c r="E23" s="74">
        <f>B2*B23*C23/60</f>
        <v>0</v>
      </c>
      <c r="F23" s="44"/>
      <c r="G23" s="44"/>
      <c r="H23" s="44"/>
      <c r="I23" s="44"/>
      <c r="J23" s="44"/>
      <c r="K23" s="44"/>
      <c r="L23" s="44"/>
      <c r="M23" s="44"/>
      <c r="N23" s="44"/>
      <c r="O23" s="44"/>
      <c r="P23" s="44"/>
      <c r="Q23" s="44"/>
      <c r="R23" s="44"/>
      <c r="S23" s="44"/>
    </row>
    <row r="24" spans="1:19" x14ac:dyDescent="0.15">
      <c r="A24" s="71" t="s">
        <v>143</v>
      </c>
      <c r="B24" s="72">
        <v>2.8</v>
      </c>
      <c r="C24" s="74"/>
      <c r="D24" s="44"/>
      <c r="E24" s="74">
        <f>B2*B24*C24/60</f>
        <v>0</v>
      </c>
      <c r="F24" s="44"/>
      <c r="G24" s="44"/>
      <c r="H24" s="44"/>
      <c r="I24" s="44"/>
      <c r="J24" s="44"/>
      <c r="K24" s="44"/>
      <c r="L24" s="44"/>
      <c r="M24" s="44"/>
      <c r="N24" s="44"/>
      <c r="O24" s="44"/>
      <c r="P24" s="44"/>
      <c r="Q24" s="44"/>
      <c r="R24" s="44"/>
      <c r="S24" s="44"/>
    </row>
    <row r="25" spans="1:19" x14ac:dyDescent="0.15">
      <c r="A25" s="71" t="s">
        <v>144</v>
      </c>
      <c r="B25" s="72">
        <v>2.5</v>
      </c>
      <c r="C25" s="74"/>
      <c r="D25" s="44"/>
      <c r="E25" s="74">
        <f>B2*B25*C25/60</f>
        <v>0</v>
      </c>
      <c r="F25" s="44"/>
      <c r="G25" s="44"/>
      <c r="H25" s="44"/>
      <c r="I25" s="44"/>
      <c r="J25" s="44"/>
      <c r="K25" s="44"/>
      <c r="L25" s="44"/>
      <c r="M25" s="44"/>
      <c r="N25" s="44"/>
      <c r="O25" s="44"/>
      <c r="P25" s="44"/>
      <c r="Q25" s="44"/>
      <c r="R25" s="44"/>
      <c r="S25" s="44"/>
    </row>
    <row r="26" spans="1:19" x14ac:dyDescent="0.15">
      <c r="A26" s="71" t="s">
        <v>145</v>
      </c>
      <c r="B26" s="72">
        <v>2.2999999999999998</v>
      </c>
      <c r="C26" s="74"/>
      <c r="D26" s="44"/>
      <c r="E26" s="74">
        <f>B2*B26*C26/60</f>
        <v>0</v>
      </c>
      <c r="F26" s="44"/>
      <c r="G26" s="44"/>
      <c r="H26" s="44"/>
      <c r="I26" s="44"/>
      <c r="J26" s="44"/>
      <c r="K26" s="44"/>
      <c r="L26" s="44"/>
      <c r="M26" s="44"/>
      <c r="N26" s="44"/>
      <c r="O26" s="44"/>
      <c r="P26" s="44"/>
      <c r="Q26" s="44"/>
      <c r="R26" s="44"/>
      <c r="S26" s="44"/>
    </row>
    <row r="27" spans="1:19" x14ac:dyDescent="0.15">
      <c r="A27" s="71" t="s">
        <v>146</v>
      </c>
      <c r="B27" s="72">
        <v>2</v>
      </c>
      <c r="C27" s="74"/>
      <c r="D27" s="44"/>
      <c r="E27" s="74">
        <f>B2*B27*C27/60</f>
        <v>0</v>
      </c>
      <c r="F27" s="44"/>
      <c r="G27" s="44"/>
      <c r="H27" s="44"/>
      <c r="I27" s="44"/>
      <c r="J27" s="44"/>
      <c r="K27" s="44"/>
      <c r="L27" s="44"/>
      <c r="M27" s="44"/>
      <c r="N27" s="44"/>
      <c r="O27" s="44"/>
      <c r="P27" s="44"/>
      <c r="Q27" s="44"/>
      <c r="R27" s="44"/>
      <c r="S27" s="44"/>
    </row>
    <row r="28" spans="1:19" x14ac:dyDescent="0.15">
      <c r="A28" s="71" t="s">
        <v>147</v>
      </c>
      <c r="B28" s="72">
        <v>1.3</v>
      </c>
      <c r="C28" s="74">
        <v>40</v>
      </c>
      <c r="D28" s="44"/>
      <c r="E28" s="74">
        <f>B2*B28*C28/60</f>
        <v>70.2</v>
      </c>
      <c r="F28" s="44"/>
      <c r="G28" s="44"/>
      <c r="H28" s="44"/>
      <c r="I28" s="44"/>
      <c r="J28" s="44"/>
      <c r="K28" s="44"/>
      <c r="L28" s="44"/>
      <c r="M28" s="44"/>
      <c r="N28" s="44"/>
      <c r="O28" s="44"/>
      <c r="P28" s="44"/>
      <c r="Q28" s="44"/>
      <c r="R28" s="44"/>
      <c r="S28" s="44"/>
    </row>
    <row r="29" spans="1:19" x14ac:dyDescent="0.15">
      <c r="A29" s="71" t="s">
        <v>148</v>
      </c>
      <c r="B29" s="72">
        <v>1.3</v>
      </c>
      <c r="C29" s="74"/>
      <c r="D29" s="44"/>
      <c r="E29" s="74">
        <f>B2*B29*C29/60</f>
        <v>0</v>
      </c>
      <c r="F29" s="44"/>
      <c r="G29" s="44"/>
      <c r="H29" s="44"/>
      <c r="I29" s="44"/>
      <c r="J29" s="44"/>
      <c r="K29" s="44"/>
      <c r="L29" s="44"/>
      <c r="M29" s="44"/>
      <c r="N29" s="44"/>
      <c r="O29" s="44"/>
      <c r="P29" s="44"/>
      <c r="Q29" s="44"/>
      <c r="R29" s="44"/>
      <c r="S29" s="44"/>
    </row>
    <row r="30" spans="1:19" x14ac:dyDescent="0.15">
      <c r="A30" s="71" t="s">
        <v>149</v>
      </c>
      <c r="B30" s="72">
        <v>1.3</v>
      </c>
      <c r="C30" s="74">
        <v>60</v>
      </c>
      <c r="D30" s="44"/>
      <c r="E30" s="74">
        <f>B2*B30*C30/60</f>
        <v>105.3</v>
      </c>
      <c r="F30" s="44"/>
      <c r="G30" s="44"/>
      <c r="H30" s="44"/>
      <c r="I30" s="44"/>
      <c r="J30" s="44"/>
      <c r="K30" s="44"/>
      <c r="L30" s="44"/>
      <c r="M30" s="44"/>
      <c r="N30" s="44"/>
      <c r="O30" s="44"/>
      <c r="P30" s="44"/>
      <c r="Q30" s="44"/>
      <c r="R30" s="44"/>
      <c r="S30" s="44"/>
    </row>
    <row r="31" spans="1:19" x14ac:dyDescent="0.15">
      <c r="A31" s="71" t="s">
        <v>150</v>
      </c>
      <c r="B31" s="72">
        <v>1</v>
      </c>
      <c r="C31" s="74">
        <v>120</v>
      </c>
      <c r="D31" s="44"/>
      <c r="E31" s="74">
        <f>B2*B31*C31/60</f>
        <v>162</v>
      </c>
      <c r="F31" s="44"/>
      <c r="G31" s="44"/>
      <c r="H31" s="44"/>
      <c r="I31" s="44"/>
      <c r="J31" s="44"/>
      <c r="K31" s="44"/>
      <c r="L31" s="44"/>
      <c r="M31" s="44"/>
      <c r="N31" s="44"/>
      <c r="O31" s="44"/>
      <c r="P31" s="44"/>
      <c r="Q31" s="44"/>
      <c r="R31" s="44"/>
      <c r="S31" s="44"/>
    </row>
    <row r="32" spans="1:19" ht="14.25" thickBot="1" x14ac:dyDescent="0.2">
      <c r="A32" s="71" t="s">
        <v>151</v>
      </c>
      <c r="B32" s="72">
        <v>1</v>
      </c>
      <c r="C32" s="75">
        <v>360</v>
      </c>
      <c r="D32" s="44"/>
      <c r="E32" s="75">
        <f>B2*B32*C32/60</f>
        <v>486</v>
      </c>
      <c r="F32" s="44"/>
      <c r="G32" s="44"/>
      <c r="H32" s="44"/>
      <c r="I32" s="44"/>
      <c r="J32" s="44"/>
      <c r="K32" s="44"/>
      <c r="L32" s="44"/>
      <c r="M32" s="44"/>
      <c r="N32" s="44"/>
      <c r="O32" s="44"/>
      <c r="P32" s="44"/>
      <c r="Q32" s="44"/>
      <c r="R32" s="44"/>
      <c r="S32" s="44"/>
    </row>
    <row r="33" spans="1:19" ht="14.25" thickBot="1" x14ac:dyDescent="0.2">
      <c r="A33" s="44"/>
      <c r="B33" s="44"/>
      <c r="C33" s="44"/>
      <c r="D33" s="44"/>
      <c r="E33" s="44"/>
      <c r="F33" s="44"/>
      <c r="G33" s="44"/>
      <c r="H33" s="44"/>
      <c r="I33" s="44"/>
      <c r="J33" s="44"/>
      <c r="K33" s="44"/>
      <c r="L33" s="44"/>
      <c r="M33" s="44"/>
      <c r="N33" s="44"/>
      <c r="O33" s="44"/>
      <c r="P33" s="44"/>
      <c r="Q33" s="44"/>
      <c r="R33" s="44"/>
      <c r="S33" s="44"/>
    </row>
    <row r="34" spans="1:19" ht="14.25" thickBot="1" x14ac:dyDescent="0.2">
      <c r="A34" s="44"/>
      <c r="B34" s="76" t="s">
        <v>152</v>
      </c>
      <c r="C34" s="113">
        <f>SUM(E5:E32)</f>
        <v>1309.5</v>
      </c>
      <c r="D34" s="113"/>
      <c r="E34" s="77" t="s">
        <v>153</v>
      </c>
      <c r="F34" s="44"/>
      <c r="G34" s="44"/>
      <c r="H34" s="44"/>
      <c r="I34" s="44"/>
      <c r="J34" s="44"/>
      <c r="K34" s="44"/>
      <c r="L34" s="44"/>
      <c r="M34" s="44"/>
      <c r="N34" s="44"/>
      <c r="O34" s="44"/>
      <c r="P34" s="44"/>
      <c r="Q34" s="44"/>
      <c r="R34" s="44"/>
      <c r="S34" s="44"/>
    </row>
    <row r="35" spans="1:19" x14ac:dyDescent="0.15">
      <c r="A35" s="44"/>
      <c r="B35" s="44"/>
      <c r="C35" s="44"/>
      <c r="D35" s="44"/>
      <c r="E35" s="44"/>
      <c r="F35" s="44"/>
      <c r="G35" s="44"/>
      <c r="H35" s="44"/>
      <c r="I35" s="44"/>
      <c r="J35" s="44"/>
      <c r="K35" s="44"/>
      <c r="L35" s="44"/>
      <c r="M35" s="44"/>
      <c r="N35" s="44"/>
      <c r="O35" s="44"/>
      <c r="P35" s="44"/>
      <c r="Q35" s="44"/>
      <c r="R35" s="44"/>
      <c r="S35" s="44"/>
    </row>
    <row r="36" spans="1:19" x14ac:dyDescent="0.15">
      <c r="A36" s="44"/>
      <c r="B36" s="44"/>
      <c r="C36" s="44"/>
      <c r="D36" s="44"/>
      <c r="E36" s="44"/>
      <c r="F36" s="44"/>
      <c r="G36" s="44"/>
      <c r="H36" s="44"/>
      <c r="I36" s="44"/>
      <c r="J36" s="44"/>
      <c r="K36" s="44"/>
      <c r="L36" s="44"/>
      <c r="M36" s="44"/>
      <c r="N36" s="44"/>
      <c r="O36" s="44"/>
      <c r="P36" s="44"/>
      <c r="Q36" s="44"/>
      <c r="R36" s="44"/>
      <c r="S36" s="44"/>
    </row>
    <row r="37" spans="1:19" x14ac:dyDescent="0.15">
      <c r="A37" s="44"/>
      <c r="B37" s="44"/>
      <c r="C37" s="44"/>
      <c r="D37" s="44"/>
      <c r="E37" s="44"/>
      <c r="F37" s="44"/>
      <c r="G37" s="44"/>
      <c r="H37" s="44"/>
      <c r="I37" s="44"/>
      <c r="J37" s="44"/>
      <c r="K37" s="44"/>
      <c r="L37" s="44"/>
      <c r="M37" s="44"/>
      <c r="N37" s="44"/>
      <c r="O37" s="44"/>
      <c r="P37" s="44"/>
      <c r="Q37" s="44"/>
      <c r="R37" s="44"/>
      <c r="S37" s="44"/>
    </row>
    <row r="38" spans="1:19" x14ac:dyDescent="0.15">
      <c r="A38" s="44"/>
      <c r="B38" s="44"/>
      <c r="C38" s="44"/>
      <c r="D38" s="44"/>
      <c r="E38" s="44"/>
      <c r="F38" s="44"/>
      <c r="G38" s="44"/>
      <c r="H38" s="44"/>
      <c r="I38" s="44"/>
      <c r="J38" s="44"/>
      <c r="K38" s="44"/>
      <c r="L38" s="44"/>
      <c r="M38" s="44"/>
      <c r="N38" s="44"/>
      <c r="O38" s="44"/>
      <c r="P38" s="44"/>
      <c r="Q38" s="44"/>
      <c r="R38" s="44"/>
      <c r="S38" s="44"/>
    </row>
    <row r="39" spans="1:19" x14ac:dyDescent="0.15">
      <c r="A39" s="44"/>
      <c r="B39" s="44"/>
      <c r="C39" s="44"/>
      <c r="D39" s="44"/>
      <c r="E39" s="44"/>
      <c r="F39" s="44"/>
      <c r="G39" s="44"/>
      <c r="H39" s="44"/>
      <c r="I39" s="44"/>
      <c r="J39" s="44"/>
      <c r="K39" s="44"/>
      <c r="L39" s="44"/>
      <c r="M39" s="44"/>
      <c r="N39" s="44"/>
      <c r="O39" s="44"/>
      <c r="P39" s="44"/>
      <c r="Q39" s="44"/>
      <c r="R39" s="44"/>
      <c r="S39" s="44"/>
    </row>
    <row r="40" spans="1:19" x14ac:dyDescent="0.15">
      <c r="A40" s="44"/>
      <c r="B40" s="44"/>
      <c r="C40" s="44"/>
      <c r="D40" s="44"/>
      <c r="E40" s="44"/>
      <c r="F40" s="44"/>
      <c r="G40" s="44"/>
      <c r="H40" s="44"/>
      <c r="I40" s="44"/>
      <c r="J40" s="44"/>
      <c r="K40" s="44"/>
      <c r="L40" s="44"/>
      <c r="M40" s="44"/>
      <c r="N40" s="44"/>
      <c r="O40" s="44"/>
      <c r="P40" s="44"/>
      <c r="Q40" s="44"/>
      <c r="R40" s="44"/>
      <c r="S40" s="44"/>
    </row>
    <row r="41" spans="1:19" x14ac:dyDescent="0.15">
      <c r="A41" s="44"/>
      <c r="B41" s="44"/>
      <c r="C41" s="44"/>
      <c r="D41" s="44"/>
      <c r="E41" s="44"/>
      <c r="F41" s="44"/>
      <c r="G41" s="44"/>
      <c r="H41" s="44"/>
      <c r="I41" s="44"/>
      <c r="J41" s="44"/>
      <c r="K41" s="44"/>
      <c r="L41" s="44"/>
      <c r="M41" s="44"/>
      <c r="N41" s="44"/>
      <c r="O41" s="44"/>
      <c r="P41" s="44"/>
      <c r="Q41" s="44"/>
      <c r="R41" s="44"/>
      <c r="S41" s="44"/>
    </row>
    <row r="42" spans="1:19" x14ac:dyDescent="0.15">
      <c r="A42" s="44"/>
      <c r="B42" s="44"/>
      <c r="C42" s="44"/>
      <c r="D42" s="44"/>
      <c r="E42" s="44"/>
      <c r="F42" s="44"/>
      <c r="G42" s="44"/>
      <c r="H42" s="44"/>
      <c r="I42" s="44"/>
      <c r="J42" s="44"/>
      <c r="K42" s="44"/>
      <c r="L42" s="44"/>
      <c r="M42" s="44"/>
      <c r="N42" s="44"/>
      <c r="O42" s="44"/>
      <c r="P42" s="44"/>
      <c r="Q42" s="44"/>
      <c r="R42" s="44"/>
      <c r="S42" s="44"/>
    </row>
    <row r="43" spans="1:19" x14ac:dyDescent="0.15">
      <c r="A43" s="44"/>
      <c r="B43" s="44"/>
      <c r="C43" s="44"/>
      <c r="D43" s="44"/>
      <c r="E43" s="44"/>
      <c r="F43" s="44"/>
      <c r="G43" s="44"/>
      <c r="H43" s="44"/>
      <c r="I43" s="44"/>
      <c r="J43" s="44"/>
      <c r="K43" s="44"/>
      <c r="L43" s="44"/>
      <c r="M43" s="44"/>
      <c r="N43" s="44"/>
      <c r="O43" s="44"/>
      <c r="P43" s="44"/>
      <c r="Q43" s="44"/>
      <c r="R43" s="44"/>
      <c r="S43" s="44"/>
    </row>
    <row r="44" spans="1:19" x14ac:dyDescent="0.15">
      <c r="A44" s="44"/>
      <c r="B44" s="44"/>
      <c r="C44" s="44"/>
      <c r="D44" s="44"/>
      <c r="E44" s="44"/>
      <c r="F44" s="44"/>
      <c r="G44" s="44"/>
      <c r="H44" s="44"/>
      <c r="I44" s="44"/>
      <c r="J44" s="44"/>
      <c r="K44" s="44"/>
      <c r="L44" s="44"/>
      <c r="M44" s="44"/>
      <c r="N44" s="44"/>
      <c r="O44" s="44"/>
      <c r="P44" s="44"/>
      <c r="Q44" s="44"/>
      <c r="R44" s="44"/>
      <c r="S44" s="44"/>
    </row>
  </sheetData>
  <mergeCells count="2">
    <mergeCell ref="A1:E1"/>
    <mergeCell ref="C34:D34"/>
  </mergeCells>
  <phoneticPr fontId="1"/>
  <pageMargins left="0.7" right="0.7" top="0.75" bottom="0.75" header="0.3" footer="0.3"/>
  <drawing r:id="rId1"/>
  <legacyDrawing r:id="rId2"/>
  <oleObjects>
    <mc:AlternateContent xmlns:mc="http://schemas.openxmlformats.org/markup-compatibility/2006">
      <mc:Choice Requires="x14">
        <oleObject progId="Photoshop.Image.12" shapeId="6145" r:id="rId3">
          <objectPr defaultSize="0" autoPict="0" r:id="rId4">
            <anchor moveWithCells="1">
              <from>
                <xdr:col>6</xdr:col>
                <xdr:colOff>0</xdr:colOff>
                <xdr:row>1</xdr:row>
                <xdr:rowOff>0</xdr:rowOff>
              </from>
              <to>
                <xdr:col>18</xdr:col>
                <xdr:colOff>38100</xdr:colOff>
                <xdr:row>21</xdr:row>
                <xdr:rowOff>47625</xdr:rowOff>
              </to>
            </anchor>
          </objectPr>
        </oleObject>
      </mc:Choice>
      <mc:Fallback>
        <oleObject progId="Photoshop.Image.12" shapeId="6145"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トップ画面</vt:lpstr>
      <vt:lpstr>画面説明</vt:lpstr>
      <vt:lpstr>セルの説明</vt:lpstr>
      <vt:lpstr>関数と条件付き書式</vt:lpstr>
      <vt:lpstr>本日の関数</vt:lpstr>
      <vt:lpstr>健康管理データ計算式</vt:lpstr>
      <vt:lpstr>健康管理データ入力用</vt:lpstr>
      <vt:lpstr>BMI_ 体脂肪</vt:lpstr>
      <vt:lpstr>消費エネルギー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ono tetsuhito</dc:creator>
  <cp:lastModifiedBy>尚徳 津田</cp:lastModifiedBy>
  <cp:lastPrinted>2024-12-29T19:26:48Z</cp:lastPrinted>
  <dcterms:created xsi:type="dcterms:W3CDTF">2024-12-26T01:13:37Z</dcterms:created>
  <dcterms:modified xsi:type="dcterms:W3CDTF">2025-01-10T21:52:59Z</dcterms:modified>
</cp:coreProperties>
</file>